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E1959E44-45E1-4DE2-84DF-294FAE7407AA}" xr6:coauthVersionLast="47" xr6:coauthVersionMax="47" xr10:uidLastSave="{00000000-0000-0000-0000-000000000000}"/>
  <bookViews>
    <workbookView xWindow="28680" yWindow="1725"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28" i="1"/>
  <c r="E24" i="1"/>
  <c r="E20" i="1"/>
  <c r="E16" i="1"/>
  <c r="E12" i="1"/>
  <c r="E35" i="1"/>
  <c r="E31" i="1"/>
  <c r="E27" i="1"/>
  <c r="E23" i="1"/>
  <c r="E19"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2" i="11" l="1"/>
  <c r="F22" i="11"/>
  <c r="F11" i="11" l="1"/>
  <c r="F14" i="11"/>
  <c r="F13" i="11"/>
  <c r="E11" i="11"/>
  <c r="E12" i="11"/>
  <c r="E14" i="11"/>
  <c r="E23" i="11"/>
  <c r="F23" i="11"/>
  <c r="E13" i="11"/>
  <c r="E22" i="11"/>
  <c r="E39" i="11"/>
  <c r="F39" i="11"/>
  <c r="G23" i="11" l="1"/>
  <c r="G22" i="11"/>
  <c r="G12" i="11"/>
  <c r="G22" i="1" l="1"/>
  <c r="G26" i="1"/>
  <c r="F19" i="11" l="1"/>
  <c r="E19" i="11"/>
  <c r="F37" i="11" l="1"/>
  <c r="E37" i="11"/>
  <c r="E35" i="11"/>
  <c r="E34" i="11"/>
  <c r="E33" i="11"/>
  <c r="E30" i="11"/>
  <c r="E28" i="11"/>
  <c r="E31" i="11"/>
  <c r="E29" i="11"/>
  <c r="E25" i="11"/>
  <c r="E27" i="11"/>
  <c r="F26" i="11"/>
  <c r="E26" i="11"/>
  <c r="G26" i="11"/>
  <c r="E24" i="11"/>
  <c r="E21" i="11"/>
  <c r="E18" i="11"/>
  <c r="F17" i="11"/>
  <c r="E17" i="11"/>
  <c r="E20" i="11"/>
  <c r="F15" i="11"/>
  <c r="E15" i="11"/>
  <c r="F16" i="11"/>
  <c r="E16" i="11"/>
  <c r="F18" i="11" l="1"/>
  <c r="F20" i="11"/>
  <c r="F21" i="11"/>
  <c r="F24" i="11"/>
  <c r="F25" i="11"/>
  <c r="F27" i="11"/>
  <c r="F28" i="11"/>
  <c r="F29" i="11"/>
  <c r="F30" i="11"/>
  <c r="F31" i="11"/>
  <c r="F32" i="11"/>
  <c r="F33" i="11"/>
  <c r="F34" i="11"/>
  <c r="F35" i="11"/>
  <c r="F36" i="11"/>
  <c r="F38" i="11" l="1"/>
  <c r="E38" i="11"/>
  <c r="G16" i="11" l="1"/>
  <c r="G17" i="11" l="1"/>
  <c r="G17" i="1"/>
  <c r="F12" i="12" l="1"/>
  <c r="E12" i="12"/>
  <c r="G25" i="11" l="1"/>
  <c r="G19" i="11"/>
  <c r="G35" i="11"/>
  <c r="G11" i="11"/>
  <c r="G31" i="11"/>
  <c r="G14" i="11"/>
  <c r="G32" i="11"/>
  <c r="G15" i="11"/>
  <c r="G18" i="11"/>
  <c r="G13" i="11"/>
  <c r="G34" i="11"/>
  <c r="G29" i="11"/>
  <c r="G20" i="11"/>
  <c r="G30" i="11"/>
  <c r="G27" i="11"/>
  <c r="G33" i="11"/>
  <c r="G37" i="11"/>
  <c r="G24" i="11"/>
  <c r="G21" i="11"/>
  <c r="G28" i="11"/>
  <c r="G36" i="11"/>
  <c r="G38" i="11"/>
  <c r="G39" i="11"/>
  <c r="G12" i="1"/>
  <c r="G38" i="1"/>
  <c r="G30" i="1"/>
  <c r="G29" i="1"/>
  <c r="G14" i="1"/>
  <c r="G19" i="1"/>
  <c r="G18" i="1"/>
  <c r="G11" i="1"/>
  <c r="G15" i="1"/>
  <c r="G23" i="1"/>
  <c r="G36" i="1"/>
  <c r="G37" i="1"/>
  <c r="G28" i="1"/>
  <c r="G31" i="1"/>
  <c r="G32" i="1"/>
  <c r="G27" i="1"/>
  <c r="G33" i="1"/>
  <c r="G35" i="1"/>
  <c r="G13" i="1"/>
  <c r="G34" i="1"/>
  <c r="G16" i="1"/>
  <c r="G39" i="1"/>
  <c r="G25" i="1"/>
  <c r="G24" i="1"/>
  <c r="G20" i="1"/>
  <c r="G21" i="1"/>
</calcChain>
</file>

<file path=xl/sharedStrings.xml><?xml version="1.0" encoding="utf-8"?>
<sst xmlns="http://schemas.openxmlformats.org/spreadsheetml/2006/main" count="163" uniqueCount="80">
  <si>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</si>
  <si>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</si>
  <si>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</si>
  <si>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</si>
  <si>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</si>
  <si>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</si>
  <si>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</si>
  <si>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</si>
  <si>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</si>
  <si>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</si>
  <si>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</si>
  <si>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</si>
  <si>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</si>
  <si>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</si>
  <si>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</si>
  <si>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</si>
  <si>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</si>
  <si>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</si>
  <si>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</si>
  <si>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</si>
  <si>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</si>
  <si>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</si>
  <si>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</si>
  <si>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</si>
  <si>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</si>
  <si>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</si>
  <si>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</si>
  <si>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</si>
  <si>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</si>
  <si>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</si>
  <si>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</si>
  <si>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</si>
  <si>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</si>
  <si>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</si>
  <si>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</si>
  <si>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</si>
  <si>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</si>
  <si>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</si>
  <si>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</si>
  <si>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</si>
  <si>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</si>
  <si>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</si>
  <si>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</si>
  <si>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</si>
  <si>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</si>
  <si>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</si>
  <si>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</si>
  <si>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</si>
  <si>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</si>
  <si>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</si>
  <si>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</si>
  <si>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</si>
  <si>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</si>
  <si>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</si>
  <si>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</si>
  <si>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</si>
  <si>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</si>
  <si>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</si>
  <si>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</si>
  <si>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</si>
  <si>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</si>
  <si>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</si>
  <si>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</si>
  <si>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</si>
  <si>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</si>
  <si>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</si>
  <si>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</si>
  <si>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</si>
  <si>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</si>
  <si>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</si>
  <si>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</si>
  <si>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</si>
  <si>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</si>
  <si>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</si>
  <si>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rPr>
        <b/>
        <sz val="12"/>
        <color rgb="FF575756"/>
        <rFont val="Arial"/>
        <family val="2"/>
      </rPr>
      <t>Source:</t>
    </r>
    <r>
      <rPr>
        <sz val="12"/>
        <color rgb="FF575756"/>
        <rFont val="Arial"/>
        <family val="2"/>
      </rPr>
      <t xml:space="preserve"> EU Commission, AHDB</t>
    </r>
  </si>
  <si>
    <r>
      <t xml:space="preserve">Last updated: </t>
    </r>
    <r>
      <rPr>
        <sz val="12"/>
        <color rgb="FF575756"/>
        <rFont val="Arial"/>
        <family val="2"/>
      </rPr>
      <t xml:space="preserve"> 09/07/2026</t>
    </r>
  </si>
  <si>
    <t>(*)</t>
  </si>
  <si>
    <t>c</t>
  </si>
  <si>
    <t/>
  </si>
  <si>
    <t>no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</si>
</sst>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0" fontId="15" fillId="0" borderId="0" xfId="0" applyFont="1" applyAlignment="1">
      <alignment horizontal="left" vertical="center"/>
    </xf>
    <xf numFmtId="0" fontId="14" fillId="0" borderId="0" xfId="0" applyFont="1" applyAlignment="1">
      <alignment horizontal="left"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39" fontId="28" fillId="10" borderId="0" xfId="14" applyFont="1" applyFill="1" applyAlignment="1">
      <alignment horizontal="left" vertical="top"/>
    </xf>
    <xf numFmtId="4" fontId="15" fillId="0" borderId="0" xfId="4" applyFont="1" applyAlignment="1">
      <alignment horizontal="left" vertical="top" wrapText="1"/>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0" fontId="15" fillId="0" borderId="0" xfId="0" applyFont="1" applyAlignment="1">
      <alignment vertical="center"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469537</xdr:colOff>
      <xdr:row>1</xdr:row>
      <xdr:rowOff>25446</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447676</xdr:colOff>
      <xdr:row>0</xdr:row>
      <xdr:rowOff>9524</xdr:rowOff>
    </xdr:from>
    <xdr:to>
      <xdr:col>7</xdr:col>
      <xdr:colOff>1</xdr:colOff>
      <xdr:row>1</xdr:row>
      <xdr:rowOff>25400</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47676" y="9524"/>
          <a:ext cx="7562850" cy="342901"/>
        </a:xfrm>
        <a:prstGeom prst="rect">
          <a:avLst/>
        </a:prstGeom>
      </xdr:spPr>
    </xdr:pic>
    <xdr:clientData/>
  </xdr:twoCellAnchor>
  <xdr:twoCellAnchor editAs="oneCell">
    <xdr:from>
      <xdr:col>0</xdr:col>
      <xdr:colOff>0</xdr:colOff>
      <xdr:row>0</xdr:row>
      <xdr:rowOff>0</xdr:rowOff>
    </xdr:from>
    <xdr:to>
      <xdr:col>0</xdr:col>
      <xdr:colOff>503555</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19050</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58074" cy="333375"/>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487952</xdr:colOff>
      <xdr:row>1</xdr:row>
      <xdr:rowOff>30526</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6351</xdr:colOff>
      <xdr:row>1</xdr:row>
      <xdr:rowOff>25400</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470774" cy="346075"/>
        </a:xfrm>
        <a:prstGeom prst="rect">
          <a:avLst/>
        </a:prstGeom>
      </xdr:spPr>
    </xdr:pic>
    <xdr:clientData/>
  </xdr:twoCellAnchor>
  <xdr:twoCellAnchor editAs="oneCell">
    <xdr:from>
      <xdr:col>0</xdr:col>
      <xdr:colOff>0</xdr:colOff>
      <xdr:row>0</xdr:row>
      <xdr:rowOff>0</xdr:rowOff>
    </xdr:from>
    <xdr:to>
      <xdr:col>0</xdr:col>
      <xdr:colOff>516890</xdr:colOff>
      <xdr:row>1</xdr:row>
      <xdr:rowOff>12284</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68</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46208</v>
      </c>
      <c r="F7" s="144"/>
      <c r="G7" s="145"/>
      <c r="H7" s="77"/>
      <c r="I7" s="126">
        <f>D7</f>
        <v>46208</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43</v>
      </c>
      <c r="C9" s="35"/>
      <c r="D9" s="116"/>
      <c r="E9" s="117"/>
      <c r="F9" s="117"/>
      <c r="G9" s="118"/>
      <c r="H9" s="78"/>
      <c r="I9" s="120"/>
      <c r="J9" s="140" t="s">
        <v>43</v>
      </c>
      <c r="K9" s="141"/>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46201</v>
      </c>
      <c r="K10" s="112">
        <f>D7-364</f>
        <v>45844</v>
      </c>
      <c r="L10" s="15"/>
      <c r="M10" s="95"/>
      <c r="N10" s="15"/>
      <c r="O10" s="15"/>
      <c r="S10" s="105"/>
      <c r="T10" s="106"/>
      <c r="U10" s="106"/>
      <c r="Y10" s="16"/>
    </row>
    <row r="11" spans="1:15421" s="17" customFormat="1" ht="15" customHeight="1" x14ac:dyDescent="0.35">
      <c r="B11" s="18" t="s">
        <v>23</v>
      </c>
      <c r="C11" s="43">
        <v>2</v>
      </c>
      <c r="D11" s="19">
        <v>143.63</v>
      </c>
      <c r="E11" s="127">
        <f t="shared" ref="E11:E27" si="0">IFERROR(IF(D11="na","na",IF(D11="","",IF(J11="","",D11/J11*100-100))),"na")</f>
        <v>-0.67768480741305837</v>
      </c>
      <c r="F11" s="127">
        <f t="shared" ref="F11:F39" si="1">IF(D11="na","na",IF(ISERROR(IF(D11="","",IF(K11="","",D11/K11*100-100))),0,IF(D11="","",IF(K11="","",D11/K11*100-100))))</f>
        <v>-29.40280167117227</v>
      </c>
      <c r="G11" s="19">
        <f t="shared" ref="G11:G19" si="2">IF(D11="na","na",D11*$D$41)</f>
        <v>123.46516874285713</v>
      </c>
      <c r="H11" s="128"/>
      <c r="I11" s="129"/>
      <c r="J11" s="19">
        <v>144.61000000000001</v>
      </c>
      <c r="K11" s="19">
        <v>203.45</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67</v>
      </c>
      <c r="E12" s="130" t="str">
        <f t="shared" si="0"/>
        <v>na</v>
      </c>
      <c r="F12" s="130" t="str">
        <f t="shared" si="1"/>
        <v>na</v>
      </c>
      <c r="G12" s="23" t="str">
        <f>IF(D12="na","na",D12*$D$41)</f>
        <v>na</v>
      </c>
      <c r="H12" s="128"/>
      <c r="I12" s="131"/>
      <c r="J12" s="23">
        <v>206.56</v>
      </c>
      <c r="K12" s="23">
        <v>217.40459999999999</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150.14609999999999</v>
      </c>
      <c r="E13" s="127">
        <f t="shared" si="0"/>
        <v>0.81215820164968022</v>
      </c>
      <c r="F13" s="127">
        <f t="shared" si="1"/>
        <v>-27.771836778872171</v>
      </c>
      <c r="G13" s="19">
        <f t="shared" si="2"/>
        <v>129.06644553771426</v>
      </c>
      <c r="H13" s="128"/>
      <c r="I13" s="129"/>
      <c r="J13" s="19">
        <v>148.9365</v>
      </c>
      <c r="K13" s="19">
        <v>207.8775</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140.61070000000001</v>
      </c>
      <c r="E14" s="130">
        <f t="shared" si="0"/>
        <v>-2.319492377887812</v>
      </c>
      <c r="F14" s="130">
        <f t="shared" si="1"/>
        <v>-36.837932448682473</v>
      </c>
      <c r="G14" s="23">
        <f t="shared" si="2"/>
        <v>120.86976120971428</v>
      </c>
      <c r="H14" s="128"/>
      <c r="I14" s="131"/>
      <c r="J14" s="23">
        <v>143.9496</v>
      </c>
      <c r="K14" s="23">
        <v>222.6189</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158.63</v>
      </c>
      <c r="E15" s="127">
        <f t="shared" si="0"/>
        <v>-0.40183336472658482</v>
      </c>
      <c r="F15" s="127">
        <f t="shared" si="1"/>
        <v>-24.505044736341148</v>
      </c>
      <c r="G15" s="19">
        <f t="shared" si="2"/>
        <v>136.35925445714284</v>
      </c>
      <c r="H15" s="128"/>
      <c r="I15" s="129"/>
      <c r="J15" s="19">
        <v>159.27000000000001</v>
      </c>
      <c r="K15" s="19">
        <v>210.12</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159.86000000000001</v>
      </c>
      <c r="E16" s="130">
        <f t="shared" si="0"/>
        <v>2.6718047527296278</v>
      </c>
      <c r="F16" s="130">
        <f t="shared" si="1"/>
        <v>-22.38298698776461</v>
      </c>
      <c r="G16" s="23">
        <f t="shared" si="2"/>
        <v>137.41656948571429</v>
      </c>
      <c r="H16" s="128"/>
      <c r="I16" s="131"/>
      <c r="J16" s="23">
        <v>155.69999999999999</v>
      </c>
      <c r="K16" s="23">
        <v>205.96</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128"/>
      <c r="I17" s="129"/>
      <c r="J17" s="19" t="s">
        <v>76</v>
      </c>
      <c r="K17" s="19" t="s">
        <v>76</v>
      </c>
      <c r="L17" s="37"/>
      <c r="M17" s="96">
        <v>10</v>
      </c>
      <c r="N17" s="37"/>
      <c r="O17" s="6"/>
      <c r="P17" s="38"/>
      <c r="Q17" s="38"/>
      <c r="R17" s="38"/>
      <c r="S17" s="107">
        <v>44374</v>
      </c>
    </row>
    <row r="18" spans="2:19" s="17" customFormat="1" ht="15" customHeight="1" x14ac:dyDescent="0.35">
      <c r="B18" s="22" t="s">
        <v>1</v>
      </c>
      <c r="C18" s="44">
        <v>9</v>
      </c>
      <c r="D18" s="23">
        <v>169.55</v>
      </c>
      <c r="E18" s="130">
        <f t="shared" si="0"/>
        <v>0.88058547033975287</v>
      </c>
      <c r="F18" s="130">
        <f t="shared" si="1"/>
        <v>-23.301366144938015</v>
      </c>
      <c r="G18" s="23">
        <f t="shared" si="2"/>
        <v>145.74614885714286</v>
      </c>
      <c r="H18" s="128"/>
      <c r="I18" s="131"/>
      <c r="J18" s="23">
        <v>168.07</v>
      </c>
      <c r="K18" s="23">
        <v>221.06</v>
      </c>
      <c r="L18" s="39"/>
      <c r="M18" s="97">
        <v>11</v>
      </c>
      <c r="N18" s="39"/>
      <c r="O18" s="6"/>
      <c r="P18" s="38"/>
      <c r="Q18" s="38"/>
      <c r="R18" s="38"/>
      <c r="S18" s="107">
        <v>44367</v>
      </c>
    </row>
    <row r="19" spans="2:19" s="17" customFormat="1" ht="15" customHeight="1" x14ac:dyDescent="0.35">
      <c r="B19" s="18" t="s">
        <v>25</v>
      </c>
      <c r="C19" s="43">
        <v>10</v>
      </c>
      <c r="D19" s="19" t="s">
        <v>67</v>
      </c>
      <c r="E19" s="127" t="str">
        <f t="shared" si="0"/>
        <v>na</v>
      </c>
      <c r="F19" s="127" t="str">
        <f t="shared" si="1"/>
        <v>na</v>
      </c>
      <c r="G19" s="19" t="str">
        <f t="shared" si="2"/>
        <v>na</v>
      </c>
      <c r="H19" s="128"/>
      <c r="I19" s="129"/>
      <c r="J19" s="19">
        <v>164</v>
      </c>
      <c r="K19" s="19">
        <v>203</v>
      </c>
      <c r="L19" s="37"/>
      <c r="M19" s="96">
        <v>12</v>
      </c>
      <c r="N19" s="37"/>
      <c r="O19" s="6"/>
      <c r="P19" s="38"/>
      <c r="Q19" s="38"/>
      <c r="R19" s="38"/>
      <c r="S19" s="107">
        <v>44360</v>
      </c>
    </row>
    <row r="20" spans="2:19" s="17" customFormat="1" ht="15" customHeight="1" x14ac:dyDescent="0.35">
      <c r="B20" s="22" t="s">
        <v>17</v>
      </c>
      <c r="C20" s="44">
        <v>11</v>
      </c>
      <c r="D20" s="23">
        <v>133.65</v>
      </c>
      <c r="E20" s="130">
        <f t="shared" si="0"/>
        <v>-1.5977028419967496</v>
      </c>
      <c r="F20" s="130">
        <f t="shared" si="1"/>
        <v>-34.107380565005172</v>
      </c>
      <c r="G20" s="23">
        <f>IF(D20="na","na",D20*$D$41)</f>
        <v>114.8863037142857</v>
      </c>
      <c r="H20" s="128"/>
      <c r="I20" s="131"/>
      <c r="J20" s="23">
        <v>135.82</v>
      </c>
      <c r="K20" s="23">
        <v>202.83</v>
      </c>
      <c r="L20" s="39"/>
      <c r="M20" s="97">
        <v>13</v>
      </c>
      <c r="N20" s="39"/>
      <c r="O20" s="6"/>
      <c r="P20" s="38"/>
      <c r="Q20" s="38"/>
      <c r="R20" s="38"/>
      <c r="S20" s="107">
        <v>44353</v>
      </c>
    </row>
    <row r="21" spans="2:19" s="17" customFormat="1" ht="15" customHeight="1" x14ac:dyDescent="0.35">
      <c r="B21" s="18" t="s">
        <v>2</v>
      </c>
      <c r="C21" s="43">
        <v>12</v>
      </c>
      <c r="D21" s="19">
        <v>177.65</v>
      </c>
      <c r="E21" s="127">
        <f t="shared" si="0"/>
        <v>1.1674259681093417</v>
      </c>
      <c r="F21" s="127">
        <f t="shared" si="1"/>
        <v>-18.673319904779333</v>
      </c>
      <c r="G21" s="19">
        <f>IF(D21="na","na",D21*$D$41)</f>
        <v>152.70895514285712</v>
      </c>
      <c r="H21" s="128"/>
      <c r="I21" s="129"/>
      <c r="J21" s="19">
        <v>175.6</v>
      </c>
      <c r="K21" s="19">
        <v>218.44</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28" si="3">IF(D22="na","na",D22*$D$41)</f>
        <v>na</v>
      </c>
      <c r="H22" s="128"/>
      <c r="I22" s="131"/>
      <c r="J22" s="23" t="s">
        <v>67</v>
      </c>
      <c r="K22" s="23" t="s">
        <v>67</v>
      </c>
      <c r="L22" s="39"/>
      <c r="M22" s="97">
        <v>15</v>
      </c>
      <c r="N22" s="39"/>
      <c r="O22" s="6"/>
      <c r="P22" s="38"/>
      <c r="Q22" s="38"/>
      <c r="R22" s="38"/>
      <c r="S22" s="107">
        <v>44339</v>
      </c>
    </row>
    <row r="23" spans="2:19" s="17" customFormat="1" ht="15" customHeight="1" x14ac:dyDescent="0.35">
      <c r="B23" s="18" t="s">
        <v>6</v>
      </c>
      <c r="C23" s="43">
        <v>14</v>
      </c>
      <c r="D23" s="19">
        <v>196.91</v>
      </c>
      <c r="E23" s="127">
        <f t="shared" si="0"/>
        <v>-0.14199503017394477</v>
      </c>
      <c r="F23" s="127">
        <f t="shared" si="1"/>
        <v>-5.5949755489500603</v>
      </c>
      <c r="G23" s="19">
        <f t="shared" si="3"/>
        <v>169.26496119999999</v>
      </c>
      <c r="H23" s="128"/>
      <c r="I23" s="129"/>
      <c r="J23" s="19">
        <v>197.19</v>
      </c>
      <c r="K23" s="19">
        <v>208.58</v>
      </c>
      <c r="L23" s="37"/>
      <c r="M23" s="96">
        <v>16</v>
      </c>
      <c r="N23" s="37"/>
      <c r="O23" s="6"/>
      <c r="P23" s="38"/>
      <c r="Q23" s="38"/>
      <c r="R23" s="38"/>
      <c r="S23" s="107">
        <v>44332</v>
      </c>
    </row>
    <row r="24" spans="2:19" s="17" customFormat="1" ht="15" customHeight="1" x14ac:dyDescent="0.35">
      <c r="B24" s="22" t="s">
        <v>20</v>
      </c>
      <c r="C24" s="44">
        <v>15</v>
      </c>
      <c r="D24" s="23">
        <v>152.62</v>
      </c>
      <c r="E24" s="130">
        <f t="shared" si="0"/>
        <v>0.68610634648369739</v>
      </c>
      <c r="F24" s="130">
        <f t="shared" si="1"/>
        <v>-32.537682889095166</v>
      </c>
      <c r="G24" s="23">
        <f t="shared" si="3"/>
        <v>131.19302411428569</v>
      </c>
      <c r="H24" s="128"/>
      <c r="I24" s="131"/>
      <c r="J24" s="23">
        <v>151.58000000000001</v>
      </c>
      <c r="K24" s="23">
        <v>226.23</v>
      </c>
      <c r="L24" s="39"/>
      <c r="M24" s="97">
        <v>17</v>
      </c>
      <c r="N24" s="39"/>
      <c r="O24" s="6"/>
      <c r="P24" s="38"/>
      <c r="Q24" s="38"/>
      <c r="R24" s="38"/>
      <c r="S24" s="107">
        <v>44325</v>
      </c>
    </row>
    <row r="25" spans="2:19" s="17" customFormat="1" ht="15" customHeight="1" x14ac:dyDescent="0.35">
      <c r="B25" s="18" t="s">
        <v>18</v>
      </c>
      <c r="C25" s="43">
        <v>16</v>
      </c>
      <c r="D25" s="19">
        <v>149.29</v>
      </c>
      <c r="E25" s="127">
        <f t="shared" si="0"/>
        <v>-0.16717935000669115</v>
      </c>
      <c r="F25" s="127">
        <f t="shared" si="1"/>
        <v>-33.257331902718178</v>
      </c>
      <c r="G25" s="19">
        <f t="shared" si="3"/>
        <v>128.33053708571427</v>
      </c>
      <c r="H25" s="128"/>
      <c r="I25" s="129"/>
      <c r="J25" s="19">
        <v>149.54</v>
      </c>
      <c r="K25" s="19">
        <v>223.68</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128"/>
      <c r="I26" s="131"/>
      <c r="J26" s="23" t="s">
        <v>77</v>
      </c>
      <c r="K26" s="23" t="s">
        <v>77</v>
      </c>
      <c r="L26" s="39"/>
      <c r="M26" s="97">
        <v>19</v>
      </c>
      <c r="N26" s="39"/>
      <c r="O26" s="6"/>
      <c r="P26" s="38"/>
      <c r="Q26" s="38"/>
      <c r="R26" s="38"/>
      <c r="S26" s="107">
        <v>44311</v>
      </c>
    </row>
    <row r="27" spans="2:19" s="17" customFormat="1" ht="15" customHeight="1" x14ac:dyDescent="0.35">
      <c r="B27" s="18" t="s">
        <v>7</v>
      </c>
      <c r="C27" s="43">
        <v>18</v>
      </c>
      <c r="D27" s="19">
        <v>153.39410000000001</v>
      </c>
      <c r="E27" s="127">
        <f t="shared" si="0"/>
        <v>0.92673253255570387</v>
      </c>
      <c r="F27" s="127">
        <f t="shared" si="1"/>
        <v>-27.842724959192395</v>
      </c>
      <c r="G27" s="19">
        <f t="shared" si="3"/>
        <v>131.85844489771429</v>
      </c>
      <c r="H27" s="128"/>
      <c r="I27" s="129"/>
      <c r="J27" s="19">
        <v>151.98560000000001</v>
      </c>
      <c r="K27" s="19">
        <v>212.583</v>
      </c>
      <c r="L27" s="37"/>
      <c r="M27" s="96">
        <v>20</v>
      </c>
      <c r="N27" s="37"/>
      <c r="O27" s="6"/>
      <c r="P27" s="38"/>
      <c r="Q27" s="38"/>
      <c r="R27" s="38"/>
      <c r="S27" s="107">
        <v>44304</v>
      </c>
    </row>
    <row r="28" spans="2:19" s="17" customFormat="1" ht="15" customHeight="1" x14ac:dyDescent="0.35">
      <c r="B28" s="22" t="s">
        <v>41</v>
      </c>
      <c r="C28" s="44">
        <v>19</v>
      </c>
      <c r="D28" s="23">
        <v>236.61</v>
      </c>
      <c r="E28" s="130">
        <f>IFERROR(IF(D28="na","na",IF(D28="","",IF(J28="","",D28/J28*100-100))),"na")</f>
        <v>-2.6216149477323114</v>
      </c>
      <c r="F28" s="130">
        <f t="shared" si="1"/>
        <v>-1.8989178655831438</v>
      </c>
      <c r="G28" s="23">
        <f t="shared" si="3"/>
        <v>203.39130805714285</v>
      </c>
      <c r="H28" s="128"/>
      <c r="I28" s="131"/>
      <c r="J28" s="23">
        <v>242.98</v>
      </c>
      <c r="K28" s="23">
        <v>241.19</v>
      </c>
      <c r="L28" s="39"/>
      <c r="M28" s="97">
        <v>21</v>
      </c>
      <c r="N28" s="39"/>
      <c r="O28" s="6"/>
      <c r="P28" s="38"/>
      <c r="Q28" s="38"/>
      <c r="R28" s="38"/>
      <c r="S28" s="107">
        <v>44297</v>
      </c>
    </row>
    <row r="29" spans="2:19" s="17" customFormat="1" ht="15" customHeight="1" x14ac:dyDescent="0.35">
      <c r="B29" s="18" t="s">
        <v>4</v>
      </c>
      <c r="C29" s="43">
        <v>20</v>
      </c>
      <c r="D29" s="19">
        <v>113.51</v>
      </c>
      <c r="E29" s="127">
        <f t="shared" ref="E29:E38" si="4">IFERROR(IF(D29="na","na",IF(D29="","",IF(J29="","",D29/J29*100-100))),"na")</f>
        <v>8.810572687224294E-3</v>
      </c>
      <c r="F29" s="127">
        <f t="shared" si="1"/>
        <v>-34.067146840148695</v>
      </c>
      <c r="G29" s="19">
        <f t="shared" ref="G29:G34" si="5">IF(D29="na","na",D29*$D$41)</f>
        <v>97.573844628571422</v>
      </c>
      <c r="H29" s="128"/>
      <c r="I29" s="129"/>
      <c r="J29" s="19">
        <v>113.5</v>
      </c>
      <c r="K29" s="19">
        <v>172.16</v>
      </c>
      <c r="L29" s="37"/>
      <c r="M29" s="96">
        <v>22</v>
      </c>
      <c r="N29" s="37"/>
      <c r="O29" s="6"/>
      <c r="P29" s="38"/>
      <c r="Q29" s="38"/>
      <c r="R29" s="38"/>
      <c r="S29" s="107">
        <v>44290</v>
      </c>
    </row>
    <row r="30" spans="2:19" s="17" customFormat="1" ht="15" customHeight="1" x14ac:dyDescent="0.35">
      <c r="B30" s="22" t="s">
        <v>11</v>
      </c>
      <c r="C30" s="44">
        <v>21</v>
      </c>
      <c r="D30" s="23">
        <v>175.46</v>
      </c>
      <c r="E30" s="130">
        <f t="shared" si="4"/>
        <v>0.29724476963531288</v>
      </c>
      <c r="F30" s="130">
        <f t="shared" si="1"/>
        <v>-21.610150560693384</v>
      </c>
      <c r="G30" s="23">
        <f t="shared" si="5"/>
        <v>150.82641862857142</v>
      </c>
      <c r="H30" s="128"/>
      <c r="I30" s="131"/>
      <c r="J30" s="23">
        <v>174.94</v>
      </c>
      <c r="K30" s="23">
        <v>223.83</v>
      </c>
      <c r="L30" s="39"/>
      <c r="M30" s="97">
        <v>23</v>
      </c>
      <c r="N30" s="39"/>
      <c r="O30" s="6"/>
      <c r="P30" s="38"/>
      <c r="Q30" s="38"/>
      <c r="R30" s="38"/>
      <c r="S30" s="107">
        <v>44283</v>
      </c>
    </row>
    <row r="31" spans="2:19" s="17" customFormat="1" ht="15" customHeight="1" x14ac:dyDescent="0.35">
      <c r="B31" s="18" t="s">
        <v>12</v>
      </c>
      <c r="C31" s="43">
        <v>22</v>
      </c>
      <c r="D31" s="19">
        <v>145.7834</v>
      </c>
      <c r="E31" s="127">
        <f t="shared" si="4"/>
        <v>-0.83227385925422936</v>
      </c>
      <c r="F31" s="127">
        <f t="shared" si="1"/>
        <v>-29.410163963320102</v>
      </c>
      <c r="G31" s="19">
        <f t="shared" si="5"/>
        <v>125.31624368799999</v>
      </c>
      <c r="H31" s="128"/>
      <c r="I31" s="129"/>
      <c r="J31" s="19">
        <v>147.0069</v>
      </c>
      <c r="K31" s="19">
        <v>206.52180000000001</v>
      </c>
      <c r="L31" s="37"/>
      <c r="M31" s="96">
        <v>24</v>
      </c>
      <c r="N31" s="37"/>
      <c r="O31" s="6"/>
      <c r="P31" s="38"/>
      <c r="Q31" s="38"/>
      <c r="R31" s="38"/>
      <c r="S31" s="107">
        <v>44276</v>
      </c>
    </row>
    <row r="32" spans="2:19" s="17" customFormat="1" ht="15" customHeight="1" x14ac:dyDescent="0.35">
      <c r="B32" s="22" t="s">
        <v>8</v>
      </c>
      <c r="C32" s="44">
        <v>23</v>
      </c>
      <c r="D32" s="23">
        <v>182.15</v>
      </c>
      <c r="E32" s="130" t="s">
        <v>79</v>
      </c>
      <c r="F32" s="130">
        <f t="shared" si="1"/>
        <v>-24.877304408792838</v>
      </c>
      <c r="G32" s="23">
        <f t="shared" si="5"/>
        <v>156.57718085714285</v>
      </c>
      <c r="H32" s="128"/>
      <c r="I32" s="131"/>
      <c r="J32" s="23">
        <v>182.15</v>
      </c>
      <c r="K32" s="23">
        <v>242.47</v>
      </c>
      <c r="L32" s="39"/>
      <c r="M32" s="97">
        <v>25</v>
      </c>
      <c r="N32" s="39"/>
      <c r="O32" s="6"/>
      <c r="P32" s="38"/>
      <c r="Q32" s="38"/>
      <c r="R32" s="38"/>
      <c r="S32" s="107">
        <v>44269</v>
      </c>
    </row>
    <row r="33" spans="2:21" s="17" customFormat="1" ht="15" customHeight="1" x14ac:dyDescent="0.35">
      <c r="B33" s="18" t="s">
        <v>15</v>
      </c>
      <c r="C33" s="43">
        <v>24</v>
      </c>
      <c r="D33" s="19">
        <v>140.393</v>
      </c>
      <c r="E33" s="127">
        <f t="shared" si="4"/>
        <v>6.986473614021719</v>
      </c>
      <c r="F33" s="127">
        <f t="shared" si="1"/>
        <v>-36.256103419186047</v>
      </c>
      <c r="G33" s="19">
        <f t="shared" si="5"/>
        <v>120.68262504571427</v>
      </c>
      <c r="H33" s="128"/>
      <c r="I33" s="129"/>
      <c r="J33" s="19">
        <v>131.22499999999999</v>
      </c>
      <c r="K33" s="19">
        <v>220.24539999999999</v>
      </c>
      <c r="L33" s="37"/>
      <c r="M33" s="96">
        <v>26</v>
      </c>
      <c r="N33" s="37"/>
      <c r="O33" s="6"/>
      <c r="P33" s="38"/>
      <c r="Q33" s="38"/>
      <c r="R33" s="38"/>
      <c r="S33" s="107">
        <v>44262</v>
      </c>
      <c r="T33" s="108"/>
      <c r="U33" s="108"/>
    </row>
    <row r="34" spans="2:21" s="17" customFormat="1" ht="15" customHeight="1" x14ac:dyDescent="0.35">
      <c r="B34" s="22" t="s">
        <v>9</v>
      </c>
      <c r="C34" s="44">
        <v>25</v>
      </c>
      <c r="D34" s="23">
        <v>166.51</v>
      </c>
      <c r="E34" s="130">
        <f t="shared" si="4"/>
        <v>0.71981611420275726</v>
      </c>
      <c r="F34" s="130">
        <f t="shared" si="1"/>
        <v>-24.971837966926515</v>
      </c>
      <c r="G34" s="23">
        <f t="shared" si="5"/>
        <v>143.13294748571425</v>
      </c>
      <c r="H34" s="128"/>
      <c r="I34" s="131"/>
      <c r="J34" s="23">
        <v>165.32</v>
      </c>
      <c r="K34" s="23">
        <v>221.93</v>
      </c>
      <c r="L34" s="39"/>
      <c r="M34" s="97">
        <v>27</v>
      </c>
      <c r="N34" s="39"/>
      <c r="O34" s="6"/>
      <c r="P34" s="38"/>
      <c r="Q34" s="38"/>
      <c r="R34" s="38"/>
      <c r="S34" s="107">
        <v>44255</v>
      </c>
      <c r="T34" s="108"/>
      <c r="U34" s="108"/>
    </row>
    <row r="35" spans="2:21" s="17" customFormat="1" ht="15" customHeight="1" x14ac:dyDescent="0.35">
      <c r="B35" s="18" t="s">
        <v>19</v>
      </c>
      <c r="C35" s="43">
        <v>26</v>
      </c>
      <c r="D35" s="19">
        <v>158.74</v>
      </c>
      <c r="E35" s="127">
        <f t="shared" si="4"/>
        <v>-7.9447923915564758</v>
      </c>
      <c r="F35" s="127">
        <f t="shared" si="1"/>
        <v>-23.180410375532318</v>
      </c>
      <c r="G35" s="19">
        <f t="shared" ref="G35" si="6">IF(D35="na","na",D35*$D$41)</f>
        <v>136.45381108571428</v>
      </c>
      <c r="H35" s="128"/>
      <c r="I35" s="129"/>
      <c r="J35" s="19">
        <v>172.44</v>
      </c>
      <c r="K35" s="19">
        <v>206.64</v>
      </c>
      <c r="L35" s="37"/>
      <c r="M35" s="96"/>
      <c r="N35" s="37"/>
      <c r="O35" s="6"/>
      <c r="P35" s="38"/>
      <c r="Q35" s="38"/>
      <c r="R35" s="38"/>
      <c r="S35" s="107">
        <v>44248</v>
      </c>
      <c r="T35" s="108"/>
      <c r="U35" s="108"/>
    </row>
    <row r="36" spans="2:21" s="17" customFormat="1" ht="15" customHeight="1" x14ac:dyDescent="0.35">
      <c r="B36" s="22" t="s">
        <v>21</v>
      </c>
      <c r="C36" s="44">
        <v>27</v>
      </c>
      <c r="D36" s="23">
        <v>195.5</v>
      </c>
      <c r="E36" s="130">
        <f t="shared" si="4"/>
        <v>-0.33646003262643376</v>
      </c>
      <c r="F36" s="130">
        <f t="shared" si="1"/>
        <v>-3.6186156576612234</v>
      </c>
      <c r="G36" s="23">
        <f>IF(D36="na","na",D36*$D$41)</f>
        <v>168.05291714285713</v>
      </c>
      <c r="H36" s="128"/>
      <c r="I36" s="131"/>
      <c r="J36" s="23">
        <v>196.16</v>
      </c>
      <c r="K36" s="23">
        <v>202.84</v>
      </c>
      <c r="L36" s="39"/>
      <c r="M36" s="97"/>
      <c r="N36" s="39"/>
      <c r="O36" s="6"/>
      <c r="P36" s="38"/>
      <c r="Q36" s="38"/>
      <c r="R36" s="38"/>
      <c r="S36" s="107">
        <v>44241</v>
      </c>
      <c r="T36" s="108"/>
      <c r="U36" s="108"/>
    </row>
    <row r="37" spans="2:21" s="17" customFormat="1" ht="15" customHeight="1" x14ac:dyDescent="0.35">
      <c r="B37" s="18" t="s">
        <v>13</v>
      </c>
      <c r="C37" s="43">
        <v>28</v>
      </c>
      <c r="D37" s="19">
        <v>236.43799999999999</v>
      </c>
      <c r="E37" s="127">
        <f t="shared" si="4"/>
        <v>-0.59177070829593958</v>
      </c>
      <c r="F37" s="127">
        <f t="shared" si="1"/>
        <v>-6.4470715596533665</v>
      </c>
      <c r="G37" s="19">
        <f>IF(D37="na","na",D37*$D$41)</f>
        <v>203.24345587428567</v>
      </c>
      <c r="H37" s="128"/>
      <c r="I37" s="129"/>
      <c r="J37" s="19">
        <v>237.84549999999999</v>
      </c>
      <c r="K37" s="19">
        <v>252.73179999999999</v>
      </c>
      <c r="L37" s="37"/>
      <c r="M37" s="96"/>
      <c r="N37" s="90"/>
      <c r="O37" s="6"/>
      <c r="P37" s="38"/>
      <c r="Q37" s="38"/>
      <c r="R37" s="38"/>
      <c r="S37" s="107">
        <v>44234</v>
      </c>
      <c r="T37" s="108"/>
      <c r="U37" s="108"/>
    </row>
    <row r="38" spans="2:21" s="17" customFormat="1" ht="15" customHeight="1" x14ac:dyDescent="0.35">
      <c r="B38" s="22" t="s">
        <v>14</v>
      </c>
      <c r="C38" s="44">
        <v>29</v>
      </c>
      <c r="D38" s="23">
        <v>213.1325989988766</v>
      </c>
      <c r="E38" s="130">
        <f t="shared" si="4"/>
        <v>0.58301086534942215</v>
      </c>
      <c r="F38" s="130">
        <f t="shared" si="1"/>
        <v>-11.674200711264788</v>
      </c>
      <c r="G38" s="23">
        <f>IF(D38="na","na",D38*$D$41)</f>
        <v>183.21</v>
      </c>
      <c r="H38" s="128"/>
      <c r="I38" s="131"/>
      <c r="J38" s="23">
        <v>211.89721521082464</v>
      </c>
      <c r="K38" s="23">
        <v>241.30276851744139</v>
      </c>
      <c r="L38" s="39"/>
      <c r="M38" s="97"/>
      <c r="N38" s="39"/>
      <c r="O38" s="88"/>
      <c r="P38" s="38"/>
      <c r="Q38" s="38"/>
      <c r="R38" s="38"/>
      <c r="S38" s="107">
        <v>44227</v>
      </c>
      <c r="T38" s="108"/>
      <c r="U38" s="109" t="e">
        <v>#N/A</v>
      </c>
    </row>
    <row r="39" spans="2:21" s="17" customFormat="1" ht="15" customHeight="1" x14ac:dyDescent="0.35">
      <c r="B39" s="61" t="s">
        <v>50</v>
      </c>
      <c r="C39" s="62">
        <v>31</v>
      </c>
      <c r="D39" s="132">
        <v>155.6962420226323</v>
      </c>
      <c r="E39" s="133">
        <f t="shared" ref="E39" si="7">IF(D39="na","na",IF(D39="","",IF(J39="","",D39/J39*100-100)))</f>
        <v>0.32570932022682086</v>
      </c>
      <c r="F39" s="133">
        <f t="shared" si="1"/>
        <v>-25.896128702350339</v>
      </c>
      <c r="G39" s="132">
        <f>IF(D39="na","na",D39*$D$41)</f>
        <v>133.83737933546627</v>
      </c>
      <c r="H39" s="134"/>
      <c r="I39" s="135"/>
      <c r="J39" s="132">
        <v>155.19077121664779</v>
      </c>
      <c r="K39" s="132">
        <v>210.10540919954676</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0.8596057142857142</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E4" sqref="E4"/>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customWidth="1"/>
    <col min="10" max="10" width="13" style="6" customWidth="1"/>
    <col min="11" max="11" width="12.7265625" style="6"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46208</v>
      </c>
      <c r="F7" s="144"/>
      <c r="G7" s="145"/>
      <c r="H7" s="77"/>
      <c r="I7" s="126">
        <f>D7</f>
        <v>46208</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63</v>
      </c>
      <c r="C9" s="35"/>
      <c r="D9" s="136"/>
      <c r="E9" s="117"/>
      <c r="F9" s="117"/>
      <c r="G9" s="118"/>
      <c r="H9" s="78"/>
      <c r="I9" s="120"/>
      <c r="J9" s="140" t="s">
        <v>63</v>
      </c>
      <c r="K9" s="141"/>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46201</v>
      </c>
      <c r="K10" s="112">
        <f>D7-364</f>
        <v>45844</v>
      </c>
      <c r="L10" s="15"/>
      <c r="M10" s="95"/>
      <c r="N10" s="15"/>
      <c r="O10" s="15"/>
      <c r="S10" s="105"/>
      <c r="T10" s="106"/>
      <c r="U10" s="106"/>
      <c r="Y10" s="16"/>
    </row>
    <row r="11" spans="1:15421" s="17" customFormat="1" ht="15" customHeight="1" x14ac:dyDescent="0.35">
      <c r="B11" s="18" t="s">
        <v>23</v>
      </c>
      <c r="C11" s="43">
        <v>2</v>
      </c>
      <c r="D11" s="19">
        <v>147.99</v>
      </c>
      <c r="E11" s="127">
        <f t="shared" ref="E11:E27" si="0">IFERROR(IF(D11="na","na",IF(D11="","",IF(J11="","",D11/J11*100-100))),"na")</f>
        <v>-0.4171993809299579</v>
      </c>
      <c r="F11" s="127">
        <f t="shared" ref="F11:F39" si="1">IF(D11="na","na",IF(ISERROR(IF(D11="","",IF(K11="","",D11/K11*100-100))),0,IF(D11="","",IF(K11="","",D11/K11*100-100))))</f>
        <v>-29.326647564469909</v>
      </c>
      <c r="G11" s="19">
        <f t="shared" ref="G11:G19" si="2">IF(D11="na","na",D11*$D$41)</f>
        <v>127.21304965714285</v>
      </c>
      <c r="H11" s="6"/>
      <c r="I11" s="79"/>
      <c r="J11" s="20">
        <v>148.61000000000001</v>
      </c>
      <c r="K11" s="20">
        <v>209.4</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67</v>
      </c>
      <c r="E12" s="130" t="str">
        <f t="shared" si="0"/>
        <v>na</v>
      </c>
      <c r="F12" s="130" t="str">
        <f t="shared" si="1"/>
        <v>na</v>
      </c>
      <c r="G12" s="23" t="str">
        <f t="shared" si="2"/>
        <v>na</v>
      </c>
      <c r="H12" s="6"/>
      <c r="I12" s="81"/>
      <c r="J12" s="24" t="s">
        <v>78</v>
      </c>
      <c r="K12" s="24" t="s">
        <v>78</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153.61189999999999</v>
      </c>
      <c r="E13" s="127">
        <f t="shared" si="0"/>
        <v>0.27730794564293149</v>
      </c>
      <c r="F13" s="127">
        <f t="shared" si="1"/>
        <v>-27.239256306389947</v>
      </c>
      <c r="G13" s="19">
        <f t="shared" si="2"/>
        <v>132.0456670222857</v>
      </c>
      <c r="H13" s="6"/>
      <c r="I13" s="80"/>
      <c r="J13" s="20">
        <v>153.18709999999999</v>
      </c>
      <c r="K13" s="20">
        <v>211.11920000000001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142.34989999999999</v>
      </c>
      <c r="E14" s="130">
        <f t="shared" si="0"/>
        <v>-2.4708765568872337</v>
      </c>
      <c r="F14" s="130">
        <f t="shared" si="1"/>
        <v>-37.004844899490905</v>
      </c>
      <c r="G14" s="23">
        <f t="shared" si="2"/>
        <v>122.36478746799997</v>
      </c>
      <c r="H14" s="6"/>
      <c r="I14" s="81"/>
      <c r="J14" s="24">
        <v>145.9563</v>
      </c>
      <c r="K14" s="24">
        <v>225.96960000000001</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161.93</v>
      </c>
      <c r="E15" s="127">
        <f t="shared" si="0"/>
        <v>-0.41817846380911305</v>
      </c>
      <c r="F15" s="127">
        <f t="shared" si="1"/>
        <v>-24.019331831831821</v>
      </c>
      <c r="G15" s="19">
        <f t="shared" si="2"/>
        <v>139.1959533142857</v>
      </c>
      <c r="H15" s="6"/>
      <c r="I15" s="80"/>
      <c r="J15" s="20">
        <v>162.61000000000001</v>
      </c>
      <c r="K15" s="20">
        <v>213.12</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67</v>
      </c>
      <c r="E16" s="130" t="str">
        <f t="shared" si="0"/>
        <v>na</v>
      </c>
      <c r="F16" s="130" t="str">
        <f t="shared" si="1"/>
        <v>na</v>
      </c>
      <c r="G16" s="23" t="str">
        <f t="shared" si="2"/>
        <v>na</v>
      </c>
      <c r="H16" s="6"/>
      <c r="I16" s="81"/>
      <c r="J16" s="24" t="s">
        <v>77</v>
      </c>
      <c r="K16" s="24" t="s">
        <v>77</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6"/>
      <c r="I17" s="80"/>
      <c r="J17" s="20" t="s">
        <v>76</v>
      </c>
      <c r="K17" s="20" t="s">
        <v>76</v>
      </c>
      <c r="L17" s="37"/>
      <c r="M17" s="96">
        <v>10</v>
      </c>
      <c r="N17" s="37"/>
      <c r="O17" s="6"/>
      <c r="P17" s="38"/>
      <c r="Q17" s="38"/>
      <c r="R17" s="38"/>
      <c r="S17" s="107">
        <v>44374</v>
      </c>
    </row>
    <row r="18" spans="2:19" s="17" customFormat="1" ht="15" customHeight="1" x14ac:dyDescent="0.35">
      <c r="B18" s="22" t="s">
        <v>1</v>
      </c>
      <c r="C18" s="44">
        <v>9</v>
      </c>
      <c r="D18" s="23">
        <v>172.71</v>
      </c>
      <c r="E18" s="130">
        <f t="shared" si="0"/>
        <v>0.68792631026643392</v>
      </c>
      <c r="F18" s="130">
        <f t="shared" si="1"/>
        <v>-25.411358237961565</v>
      </c>
      <c r="G18" s="23">
        <f t="shared" si="2"/>
        <v>148.46250291428569</v>
      </c>
      <c r="H18" s="6"/>
      <c r="I18" s="81"/>
      <c r="J18" s="24">
        <v>171.53</v>
      </c>
      <c r="K18" s="24">
        <v>231.55</v>
      </c>
      <c r="L18" s="39"/>
      <c r="M18" s="97">
        <v>11</v>
      </c>
      <c r="N18" s="39"/>
      <c r="O18" s="6"/>
      <c r="P18" s="38"/>
      <c r="Q18" s="38"/>
      <c r="R18" s="38"/>
      <c r="S18" s="107">
        <v>44367</v>
      </c>
    </row>
    <row r="19" spans="2:19" s="17" customFormat="1" ht="15" customHeight="1" x14ac:dyDescent="0.35">
      <c r="B19" s="18" t="s">
        <v>25</v>
      </c>
      <c r="C19" s="43">
        <v>10</v>
      </c>
      <c r="D19" s="19" t="s">
        <v>67</v>
      </c>
      <c r="E19" s="127" t="str">
        <f t="shared" si="0"/>
        <v>na</v>
      </c>
      <c r="F19" s="127" t="str">
        <f t="shared" si="1"/>
        <v>na</v>
      </c>
      <c r="G19" s="19" t="str">
        <f t="shared" si="2"/>
        <v>na</v>
      </c>
      <c r="H19" s="6"/>
      <c r="I19" s="80"/>
      <c r="J19" s="20">
        <v>171</v>
      </c>
      <c r="K19" s="20">
        <v>210</v>
      </c>
      <c r="L19" s="37"/>
      <c r="M19" s="96">
        <v>12</v>
      </c>
      <c r="N19" s="37"/>
      <c r="O19" s="6"/>
      <c r="P19" s="38"/>
      <c r="Q19" s="38"/>
      <c r="R19" s="38"/>
      <c r="S19" s="107">
        <v>44360</v>
      </c>
    </row>
    <row r="20" spans="2:19" s="17" customFormat="1" ht="15" customHeight="1" x14ac:dyDescent="0.35">
      <c r="B20" s="22" t="s">
        <v>17</v>
      </c>
      <c r="C20" s="44">
        <v>11</v>
      </c>
      <c r="D20" s="23">
        <v>136.44</v>
      </c>
      <c r="E20" s="130">
        <f t="shared" si="0"/>
        <v>0.70859167404783818</v>
      </c>
      <c r="F20" s="130">
        <f t="shared" si="1"/>
        <v>-31.773177317731765</v>
      </c>
      <c r="G20" s="23">
        <f>IF(D20="na","na",D20*$D$41)</f>
        <v>117.28460365714284</v>
      </c>
      <c r="H20" s="6"/>
      <c r="I20" s="81"/>
      <c r="J20" s="24">
        <v>135.47999999999999</v>
      </c>
      <c r="K20" s="24">
        <v>199.98</v>
      </c>
      <c r="L20" s="39"/>
      <c r="M20" s="97">
        <v>13</v>
      </c>
      <c r="N20" s="39"/>
      <c r="O20" s="6"/>
      <c r="P20" s="38"/>
      <c r="Q20" s="38"/>
      <c r="R20" s="38"/>
      <c r="S20" s="107">
        <v>44353</v>
      </c>
    </row>
    <row r="21" spans="2:19" s="17" customFormat="1" ht="15" customHeight="1" x14ac:dyDescent="0.35">
      <c r="B21" s="18" t="s">
        <v>2</v>
      </c>
      <c r="C21" s="43">
        <v>12</v>
      </c>
      <c r="D21" s="19">
        <v>178.76</v>
      </c>
      <c r="E21" s="127">
        <f t="shared" si="0"/>
        <v>0.87466847243382517</v>
      </c>
      <c r="F21" s="127">
        <f t="shared" si="1"/>
        <v>-17.951071740028468</v>
      </c>
      <c r="G21" s="19">
        <f>IF(D21="na","na",D21*$D$41)</f>
        <v>153.66311748571425</v>
      </c>
      <c r="H21" s="6"/>
      <c r="I21" s="80"/>
      <c r="J21" s="20">
        <v>177.21</v>
      </c>
      <c r="K21" s="20">
        <v>217.87</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35" si="3">IF(D22="na","na",D22*$D$41)</f>
        <v>na</v>
      </c>
      <c r="H22" s="6"/>
      <c r="I22" s="81"/>
      <c r="J22" s="24" t="s">
        <v>78</v>
      </c>
      <c r="K22" s="24" t="s">
        <v>78</v>
      </c>
      <c r="L22" s="39"/>
      <c r="M22" s="97">
        <v>15</v>
      </c>
      <c r="N22" s="39"/>
      <c r="O22" s="6"/>
      <c r="P22" s="38"/>
      <c r="Q22" s="38"/>
      <c r="R22" s="38"/>
      <c r="S22" s="107">
        <v>44339</v>
      </c>
    </row>
    <row r="23" spans="2:19" s="17" customFormat="1" ht="15" customHeight="1" x14ac:dyDescent="0.35">
      <c r="B23" s="18" t="s">
        <v>6</v>
      </c>
      <c r="C23" s="43">
        <v>14</v>
      </c>
      <c r="D23" s="19" t="s">
        <v>67</v>
      </c>
      <c r="E23" s="127" t="str">
        <f t="shared" si="0"/>
        <v>na</v>
      </c>
      <c r="F23" s="127" t="str">
        <f t="shared" si="1"/>
        <v>na</v>
      </c>
      <c r="G23" s="19" t="str">
        <f t="shared" si="3"/>
        <v>na</v>
      </c>
      <c r="H23" s="6"/>
      <c r="I23" s="80"/>
      <c r="J23" s="20" t="s">
        <v>78</v>
      </c>
      <c r="K23" s="20" t="s">
        <v>78</v>
      </c>
      <c r="L23" s="37"/>
      <c r="M23" s="96">
        <v>16</v>
      </c>
      <c r="N23" s="37"/>
      <c r="O23" s="6"/>
      <c r="P23" s="38"/>
      <c r="Q23" s="38"/>
      <c r="R23" s="38"/>
      <c r="S23" s="107">
        <v>44332</v>
      </c>
    </row>
    <row r="24" spans="2:19" s="17" customFormat="1" ht="15" customHeight="1" x14ac:dyDescent="0.35">
      <c r="B24" s="22" t="s">
        <v>20</v>
      </c>
      <c r="C24" s="44">
        <v>15</v>
      </c>
      <c r="D24" s="23">
        <v>151.46</v>
      </c>
      <c r="E24" s="130">
        <f t="shared" si="0"/>
        <v>2.8660690029883114</v>
      </c>
      <c r="F24" s="130">
        <f t="shared" si="1"/>
        <v>-32.332573828351869</v>
      </c>
      <c r="G24" s="23">
        <f t="shared" si="3"/>
        <v>130.19588148571427</v>
      </c>
      <c r="H24" s="6"/>
      <c r="I24" s="81"/>
      <c r="J24" s="24">
        <v>147.24</v>
      </c>
      <c r="K24" s="24">
        <v>223.83</v>
      </c>
      <c r="L24" s="39"/>
      <c r="M24" s="97">
        <v>17</v>
      </c>
      <c r="N24" s="39"/>
      <c r="O24" s="6"/>
      <c r="P24" s="38"/>
      <c r="Q24" s="38"/>
      <c r="R24" s="38"/>
      <c r="S24" s="107">
        <v>44325</v>
      </c>
    </row>
    <row r="25" spans="2:19" s="17" customFormat="1" ht="15" customHeight="1" x14ac:dyDescent="0.35">
      <c r="B25" s="18" t="s">
        <v>18</v>
      </c>
      <c r="C25" s="43">
        <v>16</v>
      </c>
      <c r="D25" s="19">
        <v>161.46</v>
      </c>
      <c r="E25" s="127">
        <f t="shared" si="0"/>
        <v>0.89358245329000852</v>
      </c>
      <c r="F25" s="127">
        <f t="shared" si="1"/>
        <v>-27.345542905998286</v>
      </c>
      <c r="G25" s="19">
        <f t="shared" si="3"/>
        <v>138.79193862857142</v>
      </c>
      <c r="H25" s="6"/>
      <c r="I25" s="80"/>
      <c r="J25" s="20">
        <v>160.03</v>
      </c>
      <c r="K25" s="20">
        <v>222.23</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6"/>
      <c r="I26" s="81"/>
      <c r="J26" s="24" t="s">
        <v>77</v>
      </c>
      <c r="K26" s="24" t="s">
        <v>77</v>
      </c>
      <c r="L26" s="39"/>
      <c r="M26" s="97">
        <v>19</v>
      </c>
      <c r="N26" s="39"/>
      <c r="O26" s="6"/>
      <c r="P26" s="38"/>
      <c r="Q26" s="38"/>
      <c r="R26" s="38"/>
      <c r="S26" s="107">
        <v>44311</v>
      </c>
    </row>
    <row r="27" spans="2:19" s="17" customFormat="1" ht="15" customHeight="1" x14ac:dyDescent="0.35">
      <c r="B27" s="18" t="s">
        <v>7</v>
      </c>
      <c r="C27" s="43">
        <v>18</v>
      </c>
      <c r="D27" s="19">
        <v>155.0145</v>
      </c>
      <c r="E27" s="127">
        <f t="shared" si="0"/>
        <v>-0.17143147860616637</v>
      </c>
      <c r="F27" s="127">
        <f t="shared" si="1"/>
        <v>-28.46017311941695</v>
      </c>
      <c r="G27" s="19">
        <f t="shared" si="3"/>
        <v>133.25134999714285</v>
      </c>
      <c r="H27" s="6"/>
      <c r="I27" s="79"/>
      <c r="J27" s="20">
        <v>155.2807</v>
      </c>
      <c r="K27" s="20">
        <v>216.68279999999999</v>
      </c>
      <c r="L27" s="37"/>
      <c r="M27" s="96">
        <v>20</v>
      </c>
      <c r="N27" s="37"/>
      <c r="O27" s="6"/>
      <c r="P27" s="38"/>
      <c r="Q27" s="38"/>
      <c r="R27" s="38"/>
      <c r="S27" s="107">
        <v>44304</v>
      </c>
    </row>
    <row r="28" spans="2:19" s="17" customFormat="1" ht="15" customHeight="1" x14ac:dyDescent="0.35">
      <c r="B28" s="22" t="s">
        <v>41</v>
      </c>
      <c r="C28" s="44">
        <v>19</v>
      </c>
      <c r="D28" s="23">
        <v>243.29</v>
      </c>
      <c r="E28" s="130">
        <f>IFERROR(IF(D28="na","na",IF(D28="","",IF(J28="","",D28/J28*100-100))),"na")</f>
        <v>-1.7089528118939938</v>
      </c>
      <c r="F28" s="130">
        <f t="shared" si="1"/>
        <v>-3.1565958124353131</v>
      </c>
      <c r="G28" s="23">
        <f t="shared" si="3"/>
        <v>209.1334742285714</v>
      </c>
      <c r="H28" s="6"/>
      <c r="I28" s="81"/>
      <c r="J28" s="24">
        <v>247.52</v>
      </c>
      <c r="K28" s="24">
        <v>251.22</v>
      </c>
      <c r="L28" s="39"/>
      <c r="M28" s="97">
        <v>21</v>
      </c>
      <c r="N28" s="39"/>
      <c r="O28" s="6"/>
      <c r="P28" s="38"/>
      <c r="Q28" s="38"/>
      <c r="R28" s="38"/>
      <c r="S28" s="107">
        <v>44297</v>
      </c>
    </row>
    <row r="29" spans="2:19" s="17" customFormat="1" ht="15" customHeight="1" x14ac:dyDescent="0.35">
      <c r="B29" s="18" t="s">
        <v>4</v>
      </c>
      <c r="C29" s="43">
        <v>20</v>
      </c>
      <c r="D29" s="19">
        <v>114.65</v>
      </c>
      <c r="E29" s="127">
        <f t="shared" ref="E29:E38" si="4">IFERROR(IF(D29="na","na",IF(D29="","",IF(J29="","",D29/J29*100-100))),"na")</f>
        <v>8.722958827632965E-3</v>
      </c>
      <c r="F29" s="127">
        <f t="shared" si="1"/>
        <v>-33.843046739757639</v>
      </c>
      <c r="G29" s="19">
        <f t="shared" si="3"/>
        <v>98.55379514285714</v>
      </c>
      <c r="H29" s="6"/>
      <c r="I29" s="80"/>
      <c r="J29" s="20">
        <v>114.64</v>
      </c>
      <c r="K29" s="20">
        <v>173.3</v>
      </c>
      <c r="L29" s="37"/>
      <c r="M29" s="96">
        <v>22</v>
      </c>
      <c r="N29" s="37"/>
      <c r="O29" s="6"/>
      <c r="P29" s="38"/>
      <c r="Q29" s="38"/>
      <c r="R29" s="38"/>
      <c r="S29" s="107">
        <v>44290</v>
      </c>
    </row>
    <row r="30" spans="2:19" s="17" customFormat="1" ht="15" customHeight="1" x14ac:dyDescent="0.35">
      <c r="B30" s="22" t="s">
        <v>11</v>
      </c>
      <c r="C30" s="44">
        <v>21</v>
      </c>
      <c r="D30" s="23">
        <v>183.96</v>
      </c>
      <c r="E30" s="130">
        <f t="shared" si="4"/>
        <v>-6.5189048239901126E-2</v>
      </c>
      <c r="F30" s="130">
        <f t="shared" si="1"/>
        <v>-21.548893342999691</v>
      </c>
      <c r="G30" s="23">
        <f t="shared" si="3"/>
        <v>158.1330672</v>
      </c>
      <c r="H30" s="6"/>
      <c r="I30" s="81"/>
      <c r="J30" s="24">
        <v>184.08</v>
      </c>
      <c r="K30" s="24">
        <v>234.49</v>
      </c>
      <c r="L30" s="39"/>
      <c r="M30" s="97">
        <v>23</v>
      </c>
      <c r="N30" s="39"/>
      <c r="O30" s="6"/>
      <c r="P30" s="38"/>
      <c r="Q30" s="38"/>
      <c r="R30" s="38"/>
      <c r="S30" s="107">
        <v>44283</v>
      </c>
    </row>
    <row r="31" spans="2:19" s="17" customFormat="1" ht="15" customHeight="1" x14ac:dyDescent="0.35">
      <c r="B31" s="18" t="s">
        <v>12</v>
      </c>
      <c r="C31" s="43">
        <v>22</v>
      </c>
      <c r="D31" s="19">
        <v>149.6919</v>
      </c>
      <c r="E31" s="127">
        <f t="shared" si="4"/>
        <v>-0.37787909865386382</v>
      </c>
      <c r="F31" s="127">
        <f t="shared" si="1"/>
        <v>-27.969436601012816</v>
      </c>
      <c r="G31" s="19">
        <f t="shared" si="3"/>
        <v>128.6760126222857</v>
      </c>
      <c r="H31" s="6"/>
      <c r="I31" s="80"/>
      <c r="J31" s="20">
        <v>150.25970000000001</v>
      </c>
      <c r="K31" s="20">
        <v>207.81720000000001</v>
      </c>
      <c r="L31" s="37"/>
      <c r="M31" s="96">
        <v>24</v>
      </c>
      <c r="N31" s="37"/>
      <c r="O31" s="6"/>
      <c r="P31" s="38"/>
      <c r="Q31" s="38"/>
      <c r="R31" s="38"/>
      <c r="S31" s="107">
        <v>44276</v>
      </c>
    </row>
    <row r="32" spans="2:19" s="17" customFormat="1" ht="15" customHeight="1" x14ac:dyDescent="0.35">
      <c r="B32" s="22" t="s">
        <v>8</v>
      </c>
      <c r="C32" s="44">
        <v>23</v>
      </c>
      <c r="D32" s="23">
        <v>181.65</v>
      </c>
      <c r="E32" s="130" t="s">
        <v>79</v>
      </c>
      <c r="F32" s="130">
        <f t="shared" si="1"/>
        <v>-24.695298897272195</v>
      </c>
      <c r="G32" s="23">
        <f t="shared" si="3"/>
        <v>156.14737799999997</v>
      </c>
      <c r="H32" s="6"/>
      <c r="I32" s="81"/>
      <c r="J32" s="24">
        <v>181.65</v>
      </c>
      <c r="K32" s="24">
        <v>241.22</v>
      </c>
      <c r="L32" s="39"/>
      <c r="M32" s="97">
        <v>25</v>
      </c>
      <c r="N32" s="39"/>
      <c r="O32" s="6"/>
      <c r="P32" s="38"/>
      <c r="Q32" s="38"/>
      <c r="R32" s="38"/>
      <c r="S32" s="107">
        <v>44269</v>
      </c>
    </row>
    <row r="33" spans="2:21" s="17" customFormat="1" ht="15" customHeight="1" x14ac:dyDescent="0.35">
      <c r="B33" s="18" t="s">
        <v>15</v>
      </c>
      <c r="C33" s="43">
        <v>24</v>
      </c>
      <c r="D33" s="19">
        <v>141.38390000000001</v>
      </c>
      <c r="E33" s="127">
        <f t="shared" si="4"/>
        <v>7.4773694084878883</v>
      </c>
      <c r="F33" s="127">
        <f t="shared" si="1"/>
        <v>-36.203495219229566</v>
      </c>
      <c r="G33" s="19">
        <f t="shared" si="3"/>
        <v>121.534408348</v>
      </c>
      <c r="H33" s="6"/>
      <c r="I33" s="80"/>
      <c r="J33" s="20">
        <v>131.54759999999999</v>
      </c>
      <c r="K33" s="20">
        <v>221.61699999999999</v>
      </c>
      <c r="L33" s="37"/>
      <c r="M33" s="96">
        <v>26</v>
      </c>
      <c r="N33" s="37"/>
      <c r="O33" s="6"/>
      <c r="P33" s="38"/>
      <c r="Q33" s="38"/>
      <c r="R33" s="38"/>
      <c r="S33" s="107">
        <v>44262</v>
      </c>
      <c r="T33" s="108"/>
      <c r="U33" s="108"/>
    </row>
    <row r="34" spans="2:21" s="17" customFormat="1" ht="15" customHeight="1" x14ac:dyDescent="0.35">
      <c r="B34" s="22" t="s">
        <v>9</v>
      </c>
      <c r="C34" s="44">
        <v>25</v>
      </c>
      <c r="D34" s="23">
        <v>183.19</v>
      </c>
      <c r="E34" s="130">
        <f t="shared" si="4"/>
        <v>0.28466633820552545</v>
      </c>
      <c r="F34" s="130">
        <f t="shared" si="1"/>
        <v>-24.286009506096292</v>
      </c>
      <c r="G34" s="23">
        <f t="shared" si="3"/>
        <v>157.47117079999998</v>
      </c>
      <c r="H34" s="6"/>
      <c r="I34" s="81"/>
      <c r="J34" s="24">
        <v>182.67</v>
      </c>
      <c r="K34" s="24">
        <v>241.95</v>
      </c>
      <c r="L34" s="39"/>
      <c r="M34" s="97">
        <v>27</v>
      </c>
      <c r="N34" s="39"/>
      <c r="O34" s="6"/>
      <c r="P34" s="38"/>
      <c r="Q34" s="38"/>
      <c r="R34" s="38"/>
      <c r="S34" s="107">
        <v>44255</v>
      </c>
      <c r="T34" s="108"/>
      <c r="U34" s="108"/>
    </row>
    <row r="35" spans="2:21" s="17" customFormat="1" ht="15" customHeight="1" x14ac:dyDescent="0.35">
      <c r="B35" s="18" t="s">
        <v>19</v>
      </c>
      <c r="C35" s="43">
        <v>26</v>
      </c>
      <c r="D35" s="19">
        <v>144.30000000000001</v>
      </c>
      <c r="E35" s="127">
        <f t="shared" si="4"/>
        <v>-1.2725779967159241</v>
      </c>
      <c r="F35" s="127">
        <f t="shared" si="1"/>
        <v>-26.83668813060892</v>
      </c>
      <c r="G35" s="19">
        <f t="shared" si="3"/>
        <v>124.04110457142856</v>
      </c>
      <c r="H35" s="6"/>
      <c r="I35" s="80"/>
      <c r="J35" s="20">
        <v>146.16</v>
      </c>
      <c r="K35" s="20">
        <v>197.23</v>
      </c>
      <c r="L35" s="37"/>
      <c r="M35" s="96"/>
      <c r="N35" s="37"/>
      <c r="O35" s="6"/>
      <c r="P35" s="38"/>
      <c r="Q35" s="38"/>
      <c r="R35" s="38"/>
      <c r="S35" s="107">
        <v>44248</v>
      </c>
      <c r="T35" s="108"/>
      <c r="U35" s="108"/>
    </row>
    <row r="36" spans="2:21" s="17" customFormat="1" ht="15" customHeight="1" x14ac:dyDescent="0.35">
      <c r="B36" s="22" t="s">
        <v>21</v>
      </c>
      <c r="C36" s="44">
        <v>27</v>
      </c>
      <c r="D36" s="23">
        <v>204.69</v>
      </c>
      <c r="E36" s="130" t="s">
        <v>79</v>
      </c>
      <c r="F36" s="130">
        <f t="shared" si="1"/>
        <v>-3.3751888217522747</v>
      </c>
      <c r="G36" s="23">
        <f>IF(D36="na","na",D36*$D$41)</f>
        <v>175.95269365714285</v>
      </c>
      <c r="H36" s="6"/>
      <c r="I36" s="81"/>
      <c r="J36" s="24">
        <v>204.69</v>
      </c>
      <c r="K36" s="24">
        <v>211.84</v>
      </c>
      <c r="L36" s="39"/>
      <c r="M36" s="97"/>
      <c r="N36" s="39"/>
      <c r="O36" s="6"/>
      <c r="P36" s="38"/>
      <c r="Q36" s="38"/>
      <c r="R36" s="38"/>
      <c r="S36" s="107">
        <v>44241</v>
      </c>
      <c r="T36" s="108"/>
      <c r="U36" s="108"/>
    </row>
    <row r="37" spans="2:21" s="17" customFormat="1" ht="15" customHeight="1" x14ac:dyDescent="0.35">
      <c r="B37" s="18" t="s">
        <v>13</v>
      </c>
      <c r="C37" s="43">
        <v>28</v>
      </c>
      <c r="D37" s="19">
        <v>241.94489999999999</v>
      </c>
      <c r="E37" s="127">
        <f t="shared" si="4"/>
        <v>-0.21150081024443068</v>
      </c>
      <c r="F37" s="127">
        <f t="shared" si="1"/>
        <v>-5.7332313046297116</v>
      </c>
      <c r="G37" s="19">
        <f>IF(D37="na","na",D37*$D$41)</f>
        <v>207.97721858228567</v>
      </c>
      <c r="H37" s="6"/>
      <c r="I37" s="80"/>
      <c r="J37" s="20">
        <v>242.45769999999999</v>
      </c>
      <c r="K37" s="20">
        <v>256.65980000000002</v>
      </c>
      <c r="L37" s="37"/>
      <c r="M37" s="96"/>
      <c r="N37" s="90"/>
      <c r="O37" s="6"/>
      <c r="P37" s="38"/>
      <c r="Q37" s="38"/>
      <c r="R37" s="38"/>
      <c r="S37" s="107">
        <v>44234</v>
      </c>
      <c r="T37" s="108"/>
      <c r="U37" s="108"/>
    </row>
    <row r="38" spans="2:21" s="17" customFormat="1" ht="15" customHeight="1" x14ac:dyDescent="0.35">
      <c r="B38" s="22" t="s">
        <v>14</v>
      </c>
      <c r="C38" s="44">
        <v>29</v>
      </c>
      <c r="D38" s="23">
        <v>214.65655350293494</v>
      </c>
      <c r="E38" s="130">
        <f t="shared" si="4"/>
        <v>0.71845859716206917</v>
      </c>
      <c r="F38" s="130">
        <f t="shared" si="1"/>
        <v>-12.047110212825586</v>
      </c>
      <c r="G38" s="23">
        <f>IF(D38="na","na",D38*$D$41)</f>
        <v>184.52</v>
      </c>
      <c r="H38" s="6"/>
      <c r="I38" s="81"/>
      <c r="J38" s="24">
        <v>213.12533620225923</v>
      </c>
      <c r="K38" s="24">
        <v>244.05855682781316</v>
      </c>
      <c r="L38" s="39"/>
      <c r="M38" s="97"/>
      <c r="N38" s="39"/>
      <c r="O38" s="88"/>
      <c r="P38" s="38"/>
      <c r="Q38" s="38"/>
      <c r="R38" s="38"/>
      <c r="S38" s="107">
        <v>44227</v>
      </c>
      <c r="T38" s="108"/>
      <c r="U38" s="109" t="e">
        <v>#N/A</v>
      </c>
    </row>
    <row r="39" spans="2:21" s="17" customFormat="1" ht="15" customHeight="1" x14ac:dyDescent="0.35">
      <c r="B39" s="61" t="s">
        <v>50</v>
      </c>
      <c r="C39" s="62">
        <v>31</v>
      </c>
      <c r="D39" s="132">
        <v>162.26630848290384</v>
      </c>
      <c r="E39" s="133">
        <f t="shared" ref="E39" si="5">IF(D39="na","na",IF(D39="","",IF(J39="","",D39/J39*100-100)))</f>
        <v>2.4321315768943919E-2</v>
      </c>
      <c r="F39" s="133">
        <f t="shared" si="1"/>
        <v>-25.477264882818289</v>
      </c>
      <c r="G39" s="132">
        <f>IF(D39="na","na",D39*$D$41)</f>
        <v>139.4850460079526</v>
      </c>
      <c r="H39" s="82"/>
      <c r="I39" s="83"/>
      <c r="J39" s="63">
        <v>162.22685277777774</v>
      </c>
      <c r="K39" s="63">
        <v>217.74067769755308</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0.8596057142857142</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72</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70</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46208</v>
      </c>
      <c r="F7" s="144"/>
      <c r="G7" s="145"/>
      <c r="H7" s="77"/>
      <c r="I7" s="36"/>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42</v>
      </c>
      <c r="C9" s="119"/>
      <c r="D9" s="137"/>
      <c r="E9" s="114"/>
      <c r="F9" s="114"/>
      <c r="G9" s="114"/>
      <c r="H9" s="138"/>
      <c r="I9" s="119"/>
      <c r="J9" s="140" t="s">
        <v>42</v>
      </c>
      <c r="K9" s="141"/>
      <c r="L9" s="11"/>
      <c r="M9" s="94"/>
      <c r="N9" s="11"/>
      <c r="O9" s="11"/>
      <c r="P9" s="12"/>
      <c r="Q9" s="12"/>
      <c r="R9" s="12"/>
      <c r="S9" s="103"/>
      <c r="T9" s="104"/>
      <c r="U9" s="104"/>
      <c r="V9" s="12"/>
      <c r="W9" s="12"/>
      <c r="X9" s="12"/>
      <c r="Y9" s="13"/>
      <c r="Z9" s="12"/>
      <c r="AA9" s="12"/>
    </row>
    <row r="10" spans="1:15421" s="25" customFormat="1" ht="20.149999999999999" customHeight="1" x14ac:dyDescent="0.35">
      <c r="B10" s="26" t="s">
        <v>73</v>
      </c>
      <c r="C10" s="50"/>
      <c r="D10" s="123" t="s">
        <v>0</v>
      </c>
      <c r="E10" s="124" t="s">
        <v>27</v>
      </c>
      <c r="F10" s="125" t="s">
        <v>28</v>
      </c>
      <c r="G10" s="139" t="s">
        <v>5</v>
      </c>
      <c r="H10" s="85"/>
      <c r="I10" s="86"/>
      <c r="J10" s="112">
        <f>$D$7-7</f>
        <v>46201</v>
      </c>
      <c r="K10" s="112">
        <f>$D$7-364</f>
        <v>45844</v>
      </c>
      <c r="L10" s="40"/>
      <c r="M10" s="99"/>
      <c r="N10" s="40"/>
      <c r="O10" s="6"/>
      <c r="P10" s="6"/>
      <c r="Q10" s="6"/>
      <c r="R10" s="6"/>
      <c r="S10" s="101">
        <v>44115</v>
      </c>
      <c r="T10" s="91"/>
      <c r="U10" s="91"/>
      <c r="V10" s="6"/>
    </row>
    <row r="11" spans="1:15421" s="25" customFormat="1" ht="15" customHeight="1" x14ac:dyDescent="0.35">
      <c r="B11" s="18" t="s">
        <v>45</v>
      </c>
      <c r="C11" s="19"/>
      <c r="D11" s="19">
        <v>0.87</v>
      </c>
      <c r="E11" s="127" t="str">
        <f>IF(J11="","na",IF(D11/J11*100-100&lt;0.05,IF(D11/J11*100-100&gt;-0.05,"no change",D11/J11*100-100),D11/J11*100-100))</f>
        <v>no change</v>
      </c>
      <c r="F11" s="127">
        <f>IF(K11="","na",IF(D11/K11*100-100&lt;0.05,IF(D11/K11*100-100&gt;-0.05,"-",D11/K11*100-100),D11/K11*100-100))</f>
        <v>-36.95652173913043</v>
      </c>
      <c r="G11" s="19">
        <v>74.785697142857131</v>
      </c>
      <c r="H11" s="128"/>
      <c r="I11" s="129"/>
      <c r="J11" s="19">
        <v>0.87</v>
      </c>
      <c r="K11" s="19">
        <v>1.38</v>
      </c>
      <c r="L11" s="37"/>
      <c r="M11" s="100"/>
      <c r="N11" s="37"/>
      <c r="O11" s="6"/>
      <c r="P11" s="6"/>
      <c r="Q11" s="6"/>
      <c r="R11" s="6"/>
      <c r="S11" s="101">
        <v>44101</v>
      </c>
      <c r="T11" s="91"/>
      <c r="U11" s="91"/>
      <c r="V11" s="6"/>
    </row>
    <row r="12" spans="1:15421" s="17" customFormat="1" ht="15" customHeight="1" x14ac:dyDescent="0.35">
      <c r="B12" s="22" t="s">
        <v>59</v>
      </c>
      <c r="C12" s="23"/>
      <c r="D12" s="23">
        <v>0.8227912212668117</v>
      </c>
      <c r="E12" s="130" t="str">
        <f>IF(J12="","na",IF(D12/J12*100-100&lt;0.05,IF(D12/J12*100-100&gt;-0.05,"no change",D12/J12*100-100),D12/J12*100-100))</f>
        <v>no change</v>
      </c>
      <c r="F12" s="130">
        <f>IF(K12="","na",IF(D12/K12*100-100&lt;0.05,IF(D12/K12*100-100&gt;-0.05,"-",D12/K12*100-100),D12/K12*100-100))</f>
        <v>-39.216676756844848</v>
      </c>
      <c r="G12" s="23">
        <v>70.727603546507282</v>
      </c>
      <c r="H12" s="128"/>
      <c r="I12" s="131"/>
      <c r="J12" s="23">
        <v>0.82276763360179184</v>
      </c>
      <c r="K12" s="23">
        <v>1.3536463249555324</v>
      </c>
      <c r="L12" s="39"/>
      <c r="M12" s="98"/>
      <c r="N12" s="39"/>
      <c r="O12" s="6"/>
      <c r="P12" s="38"/>
      <c r="Q12" s="38"/>
      <c r="R12" s="38"/>
      <c r="S12" s="107">
        <v>44094</v>
      </c>
      <c r="T12" s="108"/>
      <c r="U12" s="108"/>
      <c r="V12" s="38"/>
      <c r="AB12" s="21"/>
    </row>
    <row r="13" spans="1:15421" s="25" customFormat="1" ht="15" customHeight="1" x14ac:dyDescent="0.35">
      <c r="B13" s="18" t="s">
        <v>46</v>
      </c>
      <c r="C13" s="19"/>
      <c r="D13" s="19">
        <v>0.97</v>
      </c>
      <c r="E13" s="127">
        <f>IF(J13="","na",IF(D13/J13*100-100&lt;0.05,IF(D13/J13*100-100&gt;-0.05,"no change",D13/J13*100-100),D13/J13*100-100))</f>
        <v>1.0416666666666714</v>
      </c>
      <c r="F13" s="127">
        <f>IF(K13="","na",IF(D13/K13*100-100&lt;0.05,IF(D13/K13*100-100&gt;-0.05,"-",D13/K13*100-100),D13/K13*100-100))</f>
        <v>-33.103448275862064</v>
      </c>
      <c r="G13" s="19">
        <v>83.381754285714266</v>
      </c>
      <c r="H13" s="128"/>
      <c r="I13" s="129"/>
      <c r="J13" s="19">
        <v>0.96</v>
      </c>
      <c r="K13" s="19">
        <v>1.45</v>
      </c>
      <c r="L13" s="37"/>
      <c r="M13" s="100"/>
      <c r="N13" s="37"/>
      <c r="O13" s="6"/>
      <c r="P13" s="6"/>
      <c r="Q13" s="6"/>
      <c r="R13" s="6"/>
      <c r="S13" s="101">
        <v>44087</v>
      </c>
      <c r="T13" s="91"/>
      <c r="U13" s="91"/>
      <c r="V13" s="6"/>
    </row>
    <row r="14" spans="1:15421" s="17" customFormat="1" ht="15" customHeight="1" x14ac:dyDescent="0.35">
      <c r="B14" s="22" t="s">
        <v>47</v>
      </c>
      <c r="C14" s="23"/>
      <c r="D14" s="23">
        <v>1.012</v>
      </c>
      <c r="E14" s="130">
        <f>IF(J14="","na",IF(D14/J14*100-100&lt;0.05,IF(D14/J14*100-100&gt;-0.05,"no change",D14/J14*100-100),D14/J14*100-100))</f>
        <v>5.4166666666666714</v>
      </c>
      <c r="F14" s="130">
        <f>IF(K14="","na",IF(D14/K14*100-100&lt;0.05,IF(D14/K14*100-100&gt;-0.05,"-",D14/K14*100-100),D14/K14*100-100))</f>
        <v>-18.518518518518505</v>
      </c>
      <c r="G14" s="23">
        <v>86.992098285714277</v>
      </c>
      <c r="H14" s="128"/>
      <c r="I14" s="131"/>
      <c r="J14" s="23">
        <v>0.96</v>
      </c>
      <c r="K14" s="23">
        <v>1.242</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48</v>
      </c>
      <c r="C16" s="58"/>
      <c r="D16" s="110">
        <v>0.8596057142857142</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51"/>
      <c r="B1" s="151"/>
      <c r="C1" s="151"/>
      <c r="D1" s="151"/>
      <c r="E1" s="151"/>
      <c r="F1" s="151"/>
      <c r="G1" s="151"/>
      <c r="H1" s="151"/>
      <c r="I1" s="151"/>
      <c r="J1" s="151"/>
      <c r="K1" s="151"/>
    </row>
    <row r="2" spans="1:11" s="1" customFormat="1" ht="15" customHeight="1" x14ac:dyDescent="0.35">
      <c r="A2" s="152" t="s">
        <v>29</v>
      </c>
      <c r="B2" s="152"/>
      <c r="C2" s="152"/>
      <c r="D2" s="152"/>
      <c r="E2" s="152"/>
      <c r="F2" s="152"/>
      <c r="G2" s="152"/>
      <c r="H2" s="152"/>
      <c r="I2" s="152"/>
      <c r="J2" s="152"/>
      <c r="K2" s="152"/>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44</v>
      </c>
    </row>
    <row r="6" spans="1:11" s="1" customFormat="1" ht="15" customHeight="1" x14ac:dyDescent="0.25">
      <c r="A6" s="5" t="s">
        <v>66</v>
      </c>
    </row>
    <row r="7" spans="1:11" s="1" customFormat="1" ht="15" customHeight="1" x14ac:dyDescent="0.25">
      <c r="A7" s="5" t="s">
        <v>51</v>
      </c>
    </row>
    <row r="8" spans="1:11" s="1" customFormat="1" ht="15" customHeight="1" x14ac:dyDescent="0.25">
      <c r="A8" s="5"/>
    </row>
    <row r="9" spans="1:11" s="1" customFormat="1" ht="15.75" customHeight="1" x14ac:dyDescent="0.25">
      <c r="A9" s="147" t="s">
        <v>60</v>
      </c>
      <c r="B9" s="147"/>
      <c r="C9" s="147"/>
      <c r="D9" s="147"/>
      <c r="E9" s="147"/>
      <c r="F9" s="147"/>
      <c r="G9" s="147"/>
      <c r="H9" s="147"/>
      <c r="I9" s="147"/>
      <c r="J9" s="147"/>
      <c r="K9" s="147"/>
    </row>
    <row r="10" spans="1:11" s="1" customFormat="1" ht="15.75" customHeight="1" x14ac:dyDescent="0.25">
      <c r="A10" s="147"/>
      <c r="B10" s="147"/>
      <c r="C10" s="147"/>
      <c r="D10" s="147"/>
      <c r="E10" s="147"/>
      <c r="F10" s="147"/>
      <c r="G10" s="147"/>
      <c r="H10" s="147"/>
      <c r="I10" s="147"/>
      <c r="J10" s="147"/>
      <c r="K10" s="147"/>
    </row>
    <row r="11" spans="1:11" s="1" customFormat="1" ht="15.75" customHeight="1" x14ac:dyDescent="0.25">
      <c r="A11" s="147"/>
      <c r="B11" s="147"/>
      <c r="C11" s="147"/>
      <c r="D11" s="147"/>
      <c r="E11" s="147"/>
      <c r="F11" s="147"/>
      <c r="G11" s="147"/>
      <c r="H11" s="147"/>
      <c r="I11" s="147"/>
      <c r="J11" s="147"/>
      <c r="K11" s="147"/>
    </row>
    <row r="12" spans="1:11" s="1" customFormat="1" ht="15.75" customHeight="1" x14ac:dyDescent="0.25">
      <c r="A12" s="147"/>
      <c r="B12" s="147"/>
      <c r="C12" s="147"/>
      <c r="D12" s="147"/>
      <c r="E12" s="147"/>
      <c r="F12" s="147"/>
      <c r="G12" s="147"/>
      <c r="H12" s="147"/>
      <c r="I12" s="147"/>
      <c r="J12" s="147"/>
      <c r="K12" s="147"/>
    </row>
    <row r="13" spans="1:11" s="1" customFormat="1" ht="15.75" customHeight="1" x14ac:dyDescent="0.25">
      <c r="A13" s="147"/>
      <c r="B13" s="147"/>
      <c r="C13" s="147"/>
      <c r="D13" s="147"/>
      <c r="E13" s="147"/>
      <c r="F13" s="147"/>
      <c r="G13" s="147"/>
      <c r="H13" s="147"/>
      <c r="I13" s="147"/>
      <c r="J13" s="147"/>
      <c r="K13" s="147"/>
    </row>
    <row r="14" spans="1:11" s="1" customFormat="1" ht="23.25" customHeight="1" x14ac:dyDescent="0.25">
      <c r="A14" s="147"/>
      <c r="B14" s="147"/>
      <c r="C14" s="147"/>
      <c r="D14" s="147"/>
      <c r="E14" s="147"/>
      <c r="F14" s="147"/>
      <c r="G14" s="147"/>
      <c r="H14" s="147"/>
      <c r="I14" s="147"/>
      <c r="J14" s="147"/>
      <c r="K14" s="147"/>
    </row>
    <row r="15" spans="1:11" s="1" customFormat="1" ht="23.25" customHeight="1" x14ac:dyDescent="0.25">
      <c r="A15" s="147" t="s">
        <v>64</v>
      </c>
      <c r="B15" s="147"/>
      <c r="C15" s="147"/>
      <c r="D15" s="147"/>
      <c r="E15" s="147"/>
      <c r="F15" s="147"/>
      <c r="G15" s="147"/>
      <c r="H15" s="147"/>
      <c r="I15" s="147"/>
      <c r="J15" s="147"/>
      <c r="K15" s="147"/>
    </row>
    <row r="16" spans="1:11" s="1" customFormat="1" ht="27" customHeight="1" x14ac:dyDescent="0.25">
      <c r="A16" s="147"/>
      <c r="B16" s="147"/>
      <c r="C16" s="147"/>
      <c r="D16" s="147"/>
      <c r="E16" s="147"/>
      <c r="F16" s="147"/>
      <c r="G16" s="147"/>
      <c r="H16" s="147"/>
      <c r="I16" s="147"/>
      <c r="J16" s="147"/>
      <c r="K16" s="147"/>
    </row>
    <row r="18" spans="1:11" s="1" customFormat="1" ht="15" customHeight="1" x14ac:dyDescent="0.25">
      <c r="A18" s="154" t="s">
        <v>54</v>
      </c>
      <c r="B18" s="154"/>
      <c r="C18" s="154"/>
      <c r="D18" s="154"/>
      <c r="E18" s="154"/>
      <c r="F18" s="154"/>
      <c r="G18" s="154"/>
      <c r="H18" s="154"/>
      <c r="I18" s="154"/>
      <c r="J18" s="154"/>
      <c r="K18" s="154"/>
    </row>
    <row r="19" spans="1:11" ht="15" customHeight="1" thickBot="1" x14ac:dyDescent="0.4">
      <c r="A19" s="151"/>
      <c r="B19" s="151"/>
      <c r="C19" s="151"/>
      <c r="D19" s="151"/>
      <c r="E19" s="151"/>
      <c r="F19" s="151"/>
      <c r="G19" s="151"/>
      <c r="H19" s="151"/>
      <c r="I19" s="151"/>
      <c r="J19" s="151"/>
      <c r="K19" s="151"/>
    </row>
    <row r="20" spans="1:11" s="1" customFormat="1" ht="15" customHeight="1" x14ac:dyDescent="0.35">
      <c r="A20" s="152" t="s">
        <v>31</v>
      </c>
      <c r="B20" s="152"/>
      <c r="C20" s="152"/>
      <c r="D20" s="152"/>
      <c r="E20" s="152"/>
      <c r="F20" s="152"/>
      <c r="G20" s="152"/>
      <c r="H20" s="152"/>
      <c r="I20" s="152"/>
      <c r="J20" s="152"/>
      <c r="K20" s="152"/>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48" t="s">
        <v>52</v>
      </c>
      <c r="B22" s="148"/>
      <c r="C22" s="148"/>
      <c r="D22" s="148"/>
      <c r="E22" s="148"/>
      <c r="F22" s="148"/>
      <c r="G22" s="148"/>
      <c r="H22" s="148"/>
      <c r="I22" s="148"/>
      <c r="J22" s="148"/>
      <c r="K22" s="148"/>
    </row>
    <row r="23" spans="1:11" s="1" customFormat="1" ht="15" customHeight="1" x14ac:dyDescent="0.25">
      <c r="A23" s="148"/>
      <c r="B23" s="148"/>
      <c r="C23" s="148"/>
      <c r="D23" s="148"/>
      <c r="E23" s="148"/>
      <c r="F23" s="148"/>
      <c r="G23" s="148"/>
      <c r="H23" s="148"/>
      <c r="I23" s="148"/>
      <c r="J23" s="148"/>
      <c r="K23" s="148"/>
    </row>
    <row r="24" spans="1:11" s="1" customFormat="1" ht="15" customHeight="1" x14ac:dyDescent="0.25">
      <c r="A24" s="148"/>
      <c r="B24" s="148"/>
      <c r="C24" s="148"/>
      <c r="D24" s="148"/>
      <c r="E24" s="148"/>
      <c r="F24" s="148"/>
      <c r="G24" s="148"/>
      <c r="H24" s="148"/>
      <c r="I24" s="148"/>
      <c r="J24" s="148"/>
      <c r="K24" s="148"/>
    </row>
    <row r="25" spans="1:11" s="1" customFormat="1" x14ac:dyDescent="0.25">
      <c r="A25" s="148"/>
      <c r="B25" s="148"/>
      <c r="C25" s="148"/>
      <c r="D25" s="148"/>
      <c r="E25" s="148"/>
      <c r="F25" s="148"/>
      <c r="G25" s="148"/>
      <c r="H25" s="148"/>
      <c r="I25" s="148"/>
      <c r="J25" s="148"/>
      <c r="K25" s="148"/>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53" t="s">
        <v>53</v>
      </c>
      <c r="B27" s="153"/>
      <c r="C27" s="153"/>
      <c r="D27" s="153"/>
      <c r="E27" s="153"/>
      <c r="F27" s="153"/>
      <c r="G27" s="153"/>
      <c r="H27" s="153"/>
      <c r="I27" s="153"/>
      <c r="J27" s="153"/>
      <c r="K27" s="153"/>
    </row>
    <row r="28" spans="1:11" s="1" customFormat="1" ht="15" customHeight="1" x14ac:dyDescent="0.25">
      <c r="A28" s="153"/>
      <c r="B28" s="153"/>
      <c r="C28" s="153"/>
      <c r="D28" s="153"/>
      <c r="E28" s="153"/>
      <c r="F28" s="153"/>
      <c r="G28" s="153"/>
      <c r="H28" s="153"/>
      <c r="I28" s="153"/>
      <c r="J28" s="153"/>
      <c r="K28" s="153"/>
    </row>
    <row r="29" spans="1:11" s="1" customFormat="1" ht="15" customHeight="1" x14ac:dyDescent="0.25">
      <c r="A29" s="153"/>
      <c r="B29" s="153"/>
      <c r="C29" s="153"/>
      <c r="D29" s="153"/>
      <c r="E29" s="153"/>
      <c r="F29" s="153"/>
      <c r="G29" s="153"/>
      <c r="H29" s="153"/>
      <c r="I29" s="153"/>
      <c r="J29" s="153"/>
      <c r="K29" s="153"/>
    </row>
    <row r="30" spans="1:11" s="1" customFormat="1" ht="15" customHeight="1" x14ac:dyDescent="0.25">
      <c r="A30" s="153"/>
      <c r="B30" s="153"/>
      <c r="C30" s="153"/>
      <c r="D30" s="153"/>
      <c r="E30" s="153"/>
      <c r="F30" s="153"/>
      <c r="G30" s="153"/>
      <c r="H30" s="153"/>
      <c r="I30" s="153"/>
      <c r="J30" s="153"/>
      <c r="K30" s="153"/>
    </row>
    <row r="31" spans="1:11" s="1" customFormat="1" ht="18.649999999999999" customHeight="1" x14ac:dyDescent="0.25">
      <c r="A31" s="153"/>
      <c r="B31" s="153"/>
      <c r="C31" s="153"/>
      <c r="D31" s="153"/>
      <c r="E31" s="153"/>
      <c r="F31" s="153"/>
      <c r="G31" s="153"/>
      <c r="H31" s="153"/>
      <c r="I31" s="153"/>
      <c r="J31" s="153"/>
      <c r="K31" s="153"/>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7" t="s">
        <v>71</v>
      </c>
      <c r="B33" s="147"/>
      <c r="C33" s="147"/>
      <c r="D33" s="147"/>
      <c r="E33" s="147"/>
      <c r="F33" s="147"/>
      <c r="G33" s="147"/>
      <c r="H33" s="147"/>
      <c r="I33" s="147"/>
      <c r="J33" s="147"/>
      <c r="K33" s="147"/>
    </row>
    <row r="34" spans="1:12" s="1" customFormat="1" ht="15" customHeight="1" thickBot="1" x14ac:dyDescent="0.3">
      <c r="A34" s="151"/>
      <c r="B34" s="151"/>
      <c r="C34" s="151"/>
      <c r="D34" s="151"/>
      <c r="E34" s="151"/>
      <c r="F34" s="151"/>
      <c r="G34" s="151"/>
      <c r="H34" s="151"/>
      <c r="I34" s="151"/>
      <c r="J34" s="151"/>
      <c r="K34" s="151"/>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56</v>
      </c>
      <c r="B37" s="74" t="s">
        <v>57</v>
      </c>
      <c r="C37" s="68"/>
      <c r="D37" s="68"/>
      <c r="E37" s="68"/>
      <c r="F37" s="68"/>
      <c r="G37" s="68"/>
      <c r="H37" s="68"/>
      <c r="I37" s="68"/>
      <c r="J37" s="68"/>
      <c r="K37" s="68"/>
    </row>
    <row r="38" spans="1:12" s="1" customFormat="1" ht="15" customHeight="1" x14ac:dyDescent="0.25">
      <c r="A38" s="149" t="s">
        <v>33</v>
      </c>
      <c r="B38" s="150" t="s">
        <v>62</v>
      </c>
      <c r="C38" s="150"/>
      <c r="D38" s="150"/>
      <c r="E38" s="150"/>
      <c r="F38" s="150"/>
      <c r="G38" s="150"/>
      <c r="H38" s="150"/>
      <c r="I38" s="150"/>
      <c r="J38" s="72"/>
      <c r="K38" s="72"/>
    </row>
    <row r="39" spans="1:12" s="1" customFormat="1" ht="15" customHeight="1" x14ac:dyDescent="0.25">
      <c r="A39" s="149"/>
      <c r="B39" s="150"/>
      <c r="C39" s="150"/>
      <c r="D39" s="150"/>
      <c r="E39" s="150"/>
      <c r="F39" s="150"/>
      <c r="G39" s="150"/>
      <c r="H39" s="150"/>
      <c r="I39" s="150"/>
      <c r="J39" s="72"/>
      <c r="K39" s="72"/>
    </row>
    <row r="40" spans="1:12" s="1" customFormat="1" ht="15" customHeight="1" x14ac:dyDescent="0.25">
      <c r="A40" s="111"/>
      <c r="B40" s="150"/>
      <c r="C40" s="150"/>
      <c r="D40" s="150"/>
      <c r="E40" s="150"/>
      <c r="F40" s="150"/>
      <c r="G40" s="150"/>
      <c r="H40" s="150"/>
      <c r="I40" s="150"/>
      <c r="J40" s="72"/>
      <c r="K40" s="72"/>
    </row>
    <row r="41" spans="1:12" s="1" customFormat="1" ht="15" customHeight="1" x14ac:dyDescent="0.25">
      <c r="A41" s="111"/>
      <c r="B41" s="150"/>
      <c r="C41" s="150"/>
      <c r="D41" s="150"/>
      <c r="E41" s="150"/>
      <c r="F41" s="150"/>
      <c r="G41" s="150"/>
      <c r="H41" s="150"/>
      <c r="I41" s="150"/>
      <c r="J41" s="72"/>
      <c r="K41" s="72"/>
    </row>
    <row r="42" spans="1:12" s="1" customFormat="1" ht="17.5" customHeight="1" x14ac:dyDescent="0.25">
      <c r="A42" s="111"/>
      <c r="B42" s="150"/>
      <c r="C42" s="150"/>
      <c r="D42" s="150"/>
      <c r="E42" s="150"/>
      <c r="F42" s="150"/>
      <c r="G42" s="150"/>
      <c r="H42" s="150"/>
      <c r="I42" s="150"/>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7" t="s">
        <v>61</v>
      </c>
      <c r="C44" s="147"/>
      <c r="D44" s="147"/>
      <c r="E44" s="147"/>
      <c r="F44" s="147"/>
      <c r="G44" s="147"/>
      <c r="H44" s="147"/>
      <c r="I44" s="147"/>
      <c r="J44" s="147"/>
      <c r="K44" s="147"/>
      <c r="L44" s="147"/>
    </row>
    <row r="45" spans="1:12" s="1" customFormat="1" ht="15" customHeight="1" x14ac:dyDescent="0.25">
      <c r="A45" s="72" t="s">
        <v>35</v>
      </c>
      <c r="B45" s="73" t="s">
        <v>55</v>
      </c>
      <c r="C45" s="69"/>
      <c r="D45" s="69"/>
      <c r="E45" s="69"/>
      <c r="F45" s="69"/>
      <c r="G45" s="69"/>
      <c r="H45" s="69"/>
      <c r="I45" s="69"/>
      <c r="J45" s="69"/>
      <c r="K45" s="69"/>
    </row>
    <row r="46" spans="1:12" x14ac:dyDescent="0.35">
      <c r="A46" s="72" t="s">
        <v>36</v>
      </c>
      <c r="B46" s="146" t="s">
        <v>37</v>
      </c>
      <c r="C46" s="146"/>
      <c r="D46" s="146"/>
      <c r="E46" s="146"/>
      <c r="F46" s="146"/>
      <c r="G46" s="146"/>
      <c r="H46" s="146"/>
      <c r="I46" s="146"/>
      <c r="J46" s="146"/>
      <c r="K46" s="146"/>
    </row>
  </sheetData>
  <mergeCells count="15">
    <mergeCell ref="A1:K1"/>
    <mergeCell ref="A2:K2"/>
    <mergeCell ref="A19:K19"/>
    <mergeCell ref="A20:K20"/>
    <mergeCell ref="A34:K34"/>
    <mergeCell ref="A27:K31"/>
    <mergeCell ref="A9:K14"/>
    <mergeCell ref="A18:K18"/>
    <mergeCell ref="A15:K16"/>
    <mergeCell ref="B46:K46"/>
    <mergeCell ref="A33:K33"/>
    <mergeCell ref="A22:K25"/>
    <mergeCell ref="A38:A39"/>
    <mergeCell ref="B44:L44"/>
    <mergeCell ref="B38:I42"/>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headerFooter>
    <oddHeader>&amp;C&amp;"Aptos"&amp;12&amp;K000000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headerFooter>
    <oddHeader>&amp;C&amp;"Aptos"&amp;12&amp;K000000 OFFICIAL&amp;1#_x000D_</oddHeader>
  </headerFooter>
</worksheet>
</file>

<file path=docMetadata/LabelInfo.xml><?xml version="1.0" encoding="utf-8"?>
<clbl:labelList xmlns:clbl="http://schemas.microsoft.com/office/2020/mipLabelMetadata">
  <clbl:label id="{775d0ceb-c2af-4360-b5b9-28d8bcd5c08e}" enabled="1" method="Standard" siteId="{a12ce54b-3d3d-4346-95ef-ff13ca5dd47d}"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2026-07-09T13:21:57Z</dcterms:modified>
</cp:coreProperties>
</file>